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date1904="1" showInkAnnotation="0" autoCompressPictures="0"/>
  <bookViews>
    <workbookView xWindow="20" yWindow="0" windowWidth="25360" windowHeight="15280" tabRatio="500"/>
  </bookViews>
  <sheets>
    <sheet name="ESP-WROOM32-Breakout_v2_r6" sheetId="4" r:id="rId1"/>
    <sheet name="ESP-WROOM32-Breakout_v2_r6_BoM" sheetId="5" r:id="rId2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B24" i="4" l="1"/>
  <c r="B29" i="5"/>
  <c r="U26" i="5"/>
  <c r="Y26" i="5"/>
  <c r="T26" i="5"/>
  <c r="X26" i="5"/>
  <c r="S26" i="5"/>
  <c r="W26" i="5"/>
  <c r="R26" i="5"/>
  <c r="V26" i="5"/>
  <c r="U7" i="5"/>
  <c r="Y7" i="5"/>
  <c r="T7" i="5"/>
  <c r="X7" i="5"/>
  <c r="S7" i="5"/>
  <c r="W7" i="5"/>
  <c r="R7" i="5"/>
  <c r="V7" i="5"/>
  <c r="U5" i="5"/>
  <c r="Y5" i="5"/>
  <c r="U6" i="5"/>
  <c r="Y6" i="5"/>
  <c r="U8" i="5"/>
  <c r="Y8" i="5"/>
  <c r="U10" i="5"/>
  <c r="Y10" i="5"/>
  <c r="U11" i="5"/>
  <c r="Y11" i="5"/>
  <c r="U12" i="5"/>
  <c r="Y12" i="5"/>
  <c r="U14" i="5"/>
  <c r="Y14" i="5"/>
  <c r="U16" i="5"/>
  <c r="Y16" i="5"/>
  <c r="U17" i="5"/>
  <c r="Y17" i="5"/>
  <c r="U18" i="5"/>
  <c r="Y18" i="5"/>
  <c r="U19" i="5"/>
  <c r="Y19" i="5"/>
  <c r="U20" i="5"/>
  <c r="Y20" i="5"/>
  <c r="U21" i="5"/>
  <c r="Y21" i="5"/>
  <c r="U22" i="5"/>
  <c r="Y22" i="5"/>
  <c r="U24" i="5"/>
  <c r="Y24" i="5"/>
  <c r="U27" i="5"/>
  <c r="Y27" i="5"/>
  <c r="U28" i="5"/>
  <c r="Y28" i="5"/>
  <c r="Y29" i="5"/>
  <c r="Y30" i="5"/>
  <c r="Y31" i="5"/>
  <c r="T5" i="5"/>
  <c r="X5" i="5"/>
  <c r="T6" i="5"/>
  <c r="X6" i="5"/>
  <c r="T8" i="5"/>
  <c r="X8" i="5"/>
  <c r="T10" i="5"/>
  <c r="X10" i="5"/>
  <c r="T11" i="5"/>
  <c r="X11" i="5"/>
  <c r="T12" i="5"/>
  <c r="X12" i="5"/>
  <c r="T14" i="5"/>
  <c r="X14" i="5"/>
  <c r="T16" i="5"/>
  <c r="X16" i="5"/>
  <c r="T17" i="5"/>
  <c r="X17" i="5"/>
  <c r="T18" i="5"/>
  <c r="X18" i="5"/>
  <c r="T19" i="5"/>
  <c r="X19" i="5"/>
  <c r="T20" i="5"/>
  <c r="X20" i="5"/>
  <c r="T21" i="5"/>
  <c r="X21" i="5"/>
  <c r="T22" i="5"/>
  <c r="X22" i="5"/>
  <c r="T24" i="5"/>
  <c r="X24" i="5"/>
  <c r="T27" i="5"/>
  <c r="X27" i="5"/>
  <c r="T28" i="5"/>
  <c r="X28" i="5"/>
  <c r="X29" i="5"/>
  <c r="X30" i="5"/>
  <c r="X31" i="5"/>
  <c r="S5" i="5"/>
  <c r="W5" i="5"/>
  <c r="S6" i="5"/>
  <c r="W6" i="5"/>
  <c r="S8" i="5"/>
  <c r="W8" i="5"/>
  <c r="S10" i="5"/>
  <c r="W10" i="5"/>
  <c r="S11" i="5"/>
  <c r="W11" i="5"/>
  <c r="S12" i="5"/>
  <c r="W12" i="5"/>
  <c r="S14" i="5"/>
  <c r="W14" i="5"/>
  <c r="S16" i="5"/>
  <c r="W16" i="5"/>
  <c r="S17" i="5"/>
  <c r="W17" i="5"/>
  <c r="S18" i="5"/>
  <c r="W18" i="5"/>
  <c r="S19" i="5"/>
  <c r="W19" i="5"/>
  <c r="S20" i="5"/>
  <c r="W20" i="5"/>
  <c r="S21" i="5"/>
  <c r="W21" i="5"/>
  <c r="S22" i="5"/>
  <c r="W22" i="5"/>
  <c r="S24" i="5"/>
  <c r="W24" i="5"/>
  <c r="S27" i="5"/>
  <c r="W27" i="5"/>
  <c r="S28" i="5"/>
  <c r="W28" i="5"/>
  <c r="W29" i="5"/>
  <c r="W30" i="5"/>
  <c r="W31" i="5"/>
  <c r="R4" i="5"/>
  <c r="V4" i="5"/>
  <c r="R5" i="5"/>
  <c r="V5" i="5"/>
  <c r="R6" i="5"/>
  <c r="V6" i="5"/>
  <c r="R8" i="5"/>
  <c r="V8" i="5"/>
  <c r="R10" i="5"/>
  <c r="V10" i="5"/>
  <c r="R11" i="5"/>
  <c r="V11" i="5"/>
  <c r="R12" i="5"/>
  <c r="V12" i="5"/>
  <c r="R14" i="5"/>
  <c r="V14" i="5"/>
  <c r="R16" i="5"/>
  <c r="V16" i="5"/>
  <c r="R17" i="5"/>
  <c r="V17" i="5"/>
  <c r="R18" i="5"/>
  <c r="V18" i="5"/>
  <c r="R19" i="5"/>
  <c r="V19" i="5"/>
  <c r="R20" i="5"/>
  <c r="V20" i="5"/>
  <c r="R21" i="5"/>
  <c r="V21" i="5"/>
  <c r="R22" i="5"/>
  <c r="V22" i="5"/>
  <c r="R24" i="5"/>
  <c r="V24" i="5"/>
  <c r="R27" i="5"/>
  <c r="V27" i="5"/>
  <c r="R28" i="5"/>
  <c r="V28" i="5"/>
  <c r="V29" i="5"/>
  <c r="V30" i="5"/>
  <c r="V31" i="5"/>
  <c r="U29" i="5"/>
  <c r="T29" i="5"/>
  <c r="S29" i="5"/>
  <c r="R29" i="5"/>
  <c r="U4" i="5"/>
  <c r="Y4" i="5"/>
  <c r="T4" i="5"/>
  <c r="X4" i="5"/>
  <c r="S4" i="5"/>
  <c r="W4" i="5"/>
  <c r="Y3" i="5"/>
  <c r="X3" i="5"/>
  <c r="W3" i="5"/>
  <c r="V3" i="5"/>
</calcChain>
</file>

<file path=xl/connections.xml><?xml version="1.0" encoding="utf-8"?>
<connections xmlns="http://schemas.openxmlformats.org/spreadsheetml/2006/main">
  <connection id="1" name="ESP-WROOM32-Breakout_v1_r3.csv" type="6" refreshedVersion="0" background="1" saveData="1">
    <textPr fileType="mac" codePage="10001" sourceFile="Macintosh HD:Users:bamboohill:Dropbox:eagle:v7:ESP-WROOM-Breakout:ESP-WROOM32-Breakout_v1_r3.csv" tab="0" semicolon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ESP-WROOM32-Breakout_v2_r5.csv" type="6" refreshedVersion="0" background="1" saveData="1">
    <textPr fileType="mac" codePage="10001" sourceFile="Macintosh HD:Users:bamboohill:Dropbox:eagle:v7:ESP-WROOM-Breakout:ESP-WROOM32-Breakout_v2_r5.csv" semicolon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<sst xmlns="http://schemas.openxmlformats.org/spreadsheetml/2006/main" count="314" uniqueCount="176">
  <si>
    <t>Qty</t>
  </si>
  <si>
    <t>Value</t>
  </si>
  <si>
    <t>Device</t>
  </si>
  <si>
    <t>Package</t>
  </si>
  <si>
    <t>Parts</t>
  </si>
  <si>
    <t>Description</t>
  </si>
  <si>
    <t>FERRITE</t>
  </si>
  <si>
    <t>FB1</t>
  </si>
  <si>
    <t>Ferrite Bead</t>
  </si>
  <si>
    <t>MODE, RESET</t>
  </si>
  <si>
    <t>SMT Tact Switches</t>
  </si>
  <si>
    <t>CAP0603</t>
  </si>
  <si>
    <t>0603-CAP</t>
  </si>
  <si>
    <t>Capacitor</t>
  </si>
  <si>
    <t>RESISTOR0603-RES</t>
  </si>
  <si>
    <t>0603-RES</t>
  </si>
  <si>
    <t>Resistor</t>
  </si>
  <si>
    <t>10k</t>
  </si>
  <si>
    <t>1k</t>
  </si>
  <si>
    <t>SOT23-3</t>
  </si>
  <si>
    <t>Common NMOSFET Parts</t>
  </si>
  <si>
    <t>CAP0805</t>
  </si>
  <si>
    <t>0805-CAP</t>
  </si>
  <si>
    <t>27R</t>
  </si>
  <si>
    <t>LED0805</t>
  </si>
  <si>
    <t>CHIP-LED0805</t>
  </si>
  <si>
    <t>PWR</t>
  </si>
  <si>
    <t>DM3AT-SF-PEJM5</t>
  </si>
  <si>
    <t>SD</t>
  </si>
  <si>
    <t>CONN MICRO SD R/A PUSH-PUSH SMD</t>
  </si>
  <si>
    <t>ESP-WROOM-32</t>
  </si>
  <si>
    <t>FT231XS</t>
  </si>
  <si>
    <t>SSOP20_L</t>
  </si>
  <si>
    <t>FTDI FT231X Full Speed USB to Full-handshake UART</t>
  </si>
  <si>
    <t>MA19-1</t>
  </si>
  <si>
    <t>ZX62R-B-5P</t>
  </si>
  <si>
    <t>Hirose Micro USB Connector</t>
  </si>
  <si>
    <t>DM3AT-SF-PEJM5</t>
    <phoneticPr fontId="2"/>
  </si>
  <si>
    <t>ESP-WROOM-32</t>
    <phoneticPr fontId="2"/>
  </si>
  <si>
    <t>FT231XS-R</t>
    <phoneticPr fontId="2"/>
  </si>
  <si>
    <t>ZX62R-B-5P</t>
    <phoneticPr fontId="2"/>
  </si>
  <si>
    <t>OSO50805C1C</t>
    <phoneticPr fontId="2"/>
  </si>
  <si>
    <t>OSB50805C1C</t>
    <phoneticPr fontId="2"/>
  </si>
  <si>
    <t>Blue</t>
    <phoneticPr fontId="2"/>
  </si>
  <si>
    <t>Orange</t>
    <phoneticPr fontId="2"/>
  </si>
  <si>
    <t>GRM1882C1H470JA01</t>
    <phoneticPr fontId="2"/>
  </si>
  <si>
    <t>GRM21BR61E226ME44</t>
    <phoneticPr fontId="2"/>
  </si>
  <si>
    <t>BSS138</t>
    <phoneticPr fontId="2"/>
  </si>
  <si>
    <t>22uF/25V</t>
    <phoneticPr fontId="2"/>
  </si>
  <si>
    <t>GRM188F11H104ZA01</t>
    <phoneticPr fontId="2"/>
  </si>
  <si>
    <t>0u1/50V</t>
    <phoneticPr fontId="2"/>
  </si>
  <si>
    <t>SKRPACE010</t>
    <phoneticPr fontId="2"/>
  </si>
  <si>
    <t>BLM18RK121SN1D</t>
    <phoneticPr fontId="2"/>
  </si>
  <si>
    <t>ERJ3GEYJ270V</t>
    <phoneticPr fontId="2"/>
  </si>
  <si>
    <t>RC0603J10K</t>
    <phoneticPr fontId="2"/>
  </si>
  <si>
    <t>RC0603J1K</t>
    <phoneticPr fontId="2"/>
  </si>
  <si>
    <t>MOSFET-NCHANNELBSS138</t>
  </si>
  <si>
    <t>BRM18</t>
  </si>
  <si>
    <t>Pin Header</t>
  </si>
  <si>
    <t>PTS810</t>
  </si>
  <si>
    <t>USB-MICRO-RZX62R-B-5P</t>
  </si>
  <si>
    <t>ピンヘッダ　1x40(40P)</t>
    <phoneticPr fontId="2"/>
  </si>
  <si>
    <t>秋月電子</t>
    <rPh sb="0" eb="4">
      <t>アキヅキデンシ</t>
    </rPh>
    <phoneticPr fontId="2"/>
  </si>
  <si>
    <t>千石電商</t>
    <phoneticPr fontId="2"/>
  </si>
  <si>
    <t>-</t>
    <phoneticPr fontId="2"/>
  </si>
  <si>
    <t>DNP(0R)</t>
    <phoneticPr fontId="2"/>
  </si>
  <si>
    <t>0603-CAP</t>
    <phoneticPr fontId="2"/>
  </si>
  <si>
    <t>F0603</t>
    <phoneticPr fontId="2"/>
  </si>
  <si>
    <t>USB</t>
    <phoneticPr fontId="2"/>
  </si>
  <si>
    <t>SWITCH_TACT_4PINPTS810</t>
    <phoneticPr fontId="2"/>
  </si>
  <si>
    <t>AZ1086H-3.3</t>
    <phoneticPr fontId="2"/>
  </si>
  <si>
    <t>TO-223</t>
    <phoneticPr fontId="2"/>
  </si>
  <si>
    <t>LT1117-3.3</t>
    <phoneticPr fontId="2"/>
  </si>
  <si>
    <t>CAP1206</t>
    <phoneticPr fontId="2"/>
  </si>
  <si>
    <t>1206-CAP</t>
  </si>
  <si>
    <t>C10, C11</t>
  </si>
  <si>
    <t>U3</t>
    <phoneticPr fontId="2"/>
  </si>
  <si>
    <t>LDO</t>
    <phoneticPr fontId="2"/>
  </si>
  <si>
    <t>U1</t>
    <phoneticPr fontId="2"/>
  </si>
  <si>
    <t>U2</t>
    <phoneticPr fontId="2"/>
  </si>
  <si>
    <t>PSS-410256-19</t>
    <phoneticPr fontId="2"/>
  </si>
  <si>
    <t>ESP-WROOM-32</t>
    <phoneticPr fontId="2"/>
  </si>
  <si>
    <t>ESP-WROOM</t>
    <phoneticPr fontId="2"/>
  </si>
  <si>
    <t>GRM31CB31E226KE15</t>
    <phoneticPr fontId="2"/>
  </si>
  <si>
    <t>22uF/25V</t>
    <phoneticPr fontId="2"/>
  </si>
  <si>
    <t>備考</t>
    <rPh sb="0" eb="2">
      <t>ビコウ</t>
    </rPh>
    <phoneticPr fontId="2"/>
  </si>
  <si>
    <t>実装しない</t>
    <rPh sb="0" eb="2">
      <t>ジッソウ</t>
    </rPh>
    <phoneticPr fontId="2"/>
  </si>
  <si>
    <t>UnitPrice</t>
  </si>
  <si>
    <t>xReel</t>
  </si>
  <si>
    <t>Seller</t>
  </si>
  <si>
    <t>Model</t>
  </si>
  <si>
    <t>Manufacturer</t>
  </si>
  <si>
    <t>Required Qty</t>
  </si>
  <si>
    <t>Require Price</t>
  </si>
  <si>
    <t>0603-CAP</t>
    <phoneticPr fontId="2"/>
  </si>
  <si>
    <t>digikey</t>
  </si>
  <si>
    <t>GCM1885C1H470JA16D</t>
    <phoneticPr fontId="2"/>
  </si>
  <si>
    <t>Murata Electronics North America</t>
    <phoneticPr fontId="2"/>
  </si>
  <si>
    <t>GRM188R71H104KA93D</t>
    <phoneticPr fontId="2"/>
  </si>
  <si>
    <t>Murata Electronics North America</t>
  </si>
  <si>
    <t>GRM188R61C105KA93D</t>
    <phoneticPr fontId="2"/>
  </si>
  <si>
    <t>ERJ-3EKF27R0V</t>
    <phoneticPr fontId="2"/>
  </si>
  <si>
    <t>Panasonic Electronic Components</t>
  </si>
  <si>
    <t>ERJ-3GEYJ102V</t>
    <phoneticPr fontId="2"/>
  </si>
  <si>
    <t>ERJ-3GEYJ103V</t>
    <phoneticPr fontId="2"/>
  </si>
  <si>
    <t>DNP(0R)</t>
    <phoneticPr fontId="2"/>
  </si>
  <si>
    <t>BLM18</t>
    <phoneticPr fontId="2"/>
  </si>
  <si>
    <t>F0603</t>
    <phoneticPr fontId="2"/>
  </si>
  <si>
    <t>BLM18AG221SN1D</t>
    <phoneticPr fontId="2"/>
  </si>
  <si>
    <t>ESP-WROOM-32</t>
    <phoneticPr fontId="2"/>
  </si>
  <si>
    <t>秋月電子</t>
    <rPh sb="0" eb="4">
      <t>アキ</t>
    </rPh>
    <phoneticPr fontId="2"/>
  </si>
  <si>
    <t>ESP-WROOM-32</t>
    <phoneticPr fontId="2"/>
  </si>
  <si>
    <t>Espressif Systems (Shanghai) Pte. Ltd.</t>
    <phoneticPr fontId="2"/>
  </si>
  <si>
    <t>DM3AT-SF-PEJM5</t>
    <phoneticPr fontId="2"/>
  </si>
  <si>
    <t>Hirose Electric Co Ltd</t>
    <phoneticPr fontId="2"/>
  </si>
  <si>
    <t>PTS810 SJK 250 SMTR LFS</t>
    <phoneticPr fontId="2"/>
  </si>
  <si>
    <t>C&amp;K</t>
    <phoneticPr fontId="2"/>
  </si>
  <si>
    <t>FT231XS-R</t>
    <phoneticPr fontId="2"/>
  </si>
  <si>
    <t>FTDI, Future Technology Devices International Ltd</t>
    <phoneticPr fontId="2"/>
  </si>
  <si>
    <t>Fairchild/ON Semiconductor</t>
    <phoneticPr fontId="2"/>
  </si>
  <si>
    <t>BA033CC0FP-E2</t>
    <phoneticPr fontId="2"/>
  </si>
  <si>
    <t>TO-252</t>
    <phoneticPr fontId="2"/>
  </si>
  <si>
    <t>Rohm Semiconductor</t>
    <phoneticPr fontId="2"/>
  </si>
  <si>
    <t>ZX62R-B-5P(30)</t>
    <phoneticPr fontId="2"/>
  </si>
  <si>
    <t>Hirose Electric Co Ltd</t>
    <phoneticPr fontId="2"/>
  </si>
  <si>
    <t>USB</t>
  </si>
  <si>
    <t>x1.08</t>
    <phoneticPr fontId="2"/>
  </si>
  <si>
    <t>0805-CAP</t>
    <phoneticPr fontId="2"/>
  </si>
  <si>
    <t>1206-CAP</t>
    <phoneticPr fontId="2"/>
  </si>
  <si>
    <t>47pF/50V</t>
    <phoneticPr fontId="2"/>
  </si>
  <si>
    <t>47pF/50V</t>
    <phoneticPr fontId="2"/>
  </si>
  <si>
    <t>C8, C12</t>
  </si>
  <si>
    <t>C5, C6</t>
  </si>
  <si>
    <t>R13, R15</t>
  </si>
  <si>
    <t>R11, R12, R17, R18, R19</t>
  </si>
  <si>
    <t>R1, R2, R4, R5, R6, R7, R8, R9, R10</t>
  </si>
  <si>
    <t>R3, R14, R16</t>
    <phoneticPr fontId="2"/>
  </si>
  <si>
    <t>R11, R12, R17, R18, R19</t>
    <phoneticPr fontId="2"/>
  </si>
  <si>
    <t>R1, R2, R4, R5, R6, R7, R8, R9, R10</t>
    <phoneticPr fontId="2"/>
  </si>
  <si>
    <t>R13, R15</t>
    <phoneticPr fontId="2"/>
  </si>
  <si>
    <t>R3, R14, R16</t>
    <phoneticPr fontId="2"/>
  </si>
  <si>
    <t>SD</t>
    <phoneticPr fontId="2"/>
  </si>
  <si>
    <t>TX</t>
    <phoneticPr fontId="2"/>
  </si>
  <si>
    <t>RX</t>
    <phoneticPr fontId="2"/>
  </si>
  <si>
    <t>Green</t>
    <phoneticPr fontId="2"/>
  </si>
  <si>
    <t>OSG50805C1C</t>
    <phoneticPr fontId="2"/>
  </si>
  <si>
    <t>OSG50805C1C</t>
    <phoneticPr fontId="2"/>
  </si>
  <si>
    <t>Comment</t>
    <phoneticPr fontId="2"/>
  </si>
  <si>
    <t>取り付け無し</t>
    <rPh sb="0" eb="1">
      <t>ト</t>
    </rPh>
    <rPh sb="2" eb="3">
      <t>ツ</t>
    </rPh>
    <rPh sb="4" eb="5">
      <t>ナ</t>
    </rPh>
    <phoneticPr fontId="2"/>
  </si>
  <si>
    <t>実装しない</t>
    <rPh sb="0" eb="2">
      <t>ジッソウ</t>
    </rPh>
    <phoneticPr fontId="2"/>
  </si>
  <si>
    <t>Q1, Q2, Q3</t>
    <phoneticPr fontId="2"/>
  </si>
  <si>
    <t>Q1, Q2, Q3</t>
    <phoneticPr fontId="2"/>
  </si>
  <si>
    <t>U1</t>
    <phoneticPr fontId="2"/>
  </si>
  <si>
    <t>U2</t>
    <phoneticPr fontId="2"/>
  </si>
  <si>
    <t>U3</t>
    <phoneticPr fontId="2"/>
  </si>
  <si>
    <t>TX</t>
    <phoneticPr fontId="2"/>
  </si>
  <si>
    <t>RX</t>
    <phoneticPr fontId="2"/>
  </si>
  <si>
    <t>LTST-C170KFKT</t>
    <phoneticPr fontId="2"/>
  </si>
  <si>
    <t>Lite-On Inc.</t>
    <phoneticPr fontId="2"/>
  </si>
  <si>
    <t>LTST-C170KFKT</t>
    <phoneticPr fontId="2"/>
  </si>
  <si>
    <t>LTST-C171GKT</t>
    <phoneticPr fontId="2"/>
  </si>
  <si>
    <t>LTST-C171GKT</t>
    <phoneticPr fontId="2"/>
  </si>
  <si>
    <t>LTST-C171TBKT</t>
    <phoneticPr fontId="2"/>
  </si>
  <si>
    <t>LTST-C171TBKT</t>
    <phoneticPr fontId="2"/>
  </si>
  <si>
    <t>手実装</t>
    <rPh sb="0" eb="3">
      <t>テジッソウ</t>
    </rPh>
    <phoneticPr fontId="2"/>
  </si>
  <si>
    <t>J2, J3</t>
    <phoneticPr fontId="2"/>
  </si>
  <si>
    <t>J2, J3</t>
    <phoneticPr fontId="2"/>
  </si>
  <si>
    <t>GRM21BR60J226ME39L</t>
    <phoneticPr fontId="2"/>
  </si>
  <si>
    <t>GRM31CC80J476KE18L</t>
    <phoneticPr fontId="2"/>
  </si>
  <si>
    <t>4.7uF/10V</t>
    <phoneticPr fontId="2"/>
  </si>
  <si>
    <t>GRM188F11A475ZE20</t>
    <phoneticPr fontId="2"/>
  </si>
  <si>
    <t>4.7uF/10V</t>
    <phoneticPr fontId="2"/>
  </si>
  <si>
    <t>C2</t>
  </si>
  <si>
    <t>C2</t>
    <phoneticPr fontId="2"/>
  </si>
  <si>
    <t>C1, C3, C4, C7, C9</t>
  </si>
  <si>
    <t>C1, C3, C4, C7, C9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</si>
</sst>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¥-411]#,##0_);\([$¥-411]#,##0\)"/>
    <numFmt numFmtId="177" formatCode="&quot;x&quot;General"/>
  </numFmts>
  <fonts count="11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b/>
      <sz val="11"/>
      <color theme="1"/>
      <name val="ＭＳ Ｐゴシック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sz val="11"/>
      <color theme="1"/>
      <name val="ＭＳ Ｐゴシック"/>
      <family val="3"/>
      <charset val="128"/>
      <scheme val="major"/>
    </font>
    <font>
      <b/>
      <sz val="11"/>
      <name val="メイリオ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0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 applyAlignment="1">
      <alignment horizontal="center"/>
    </xf>
    <xf numFmtId="0" fontId="6" fillId="0" borderId="0" xfId="0" applyFont="1"/>
    <xf numFmtId="176" fontId="6" fillId="0" borderId="0" xfId="0" applyNumberFormat="1" applyFont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left"/>
    </xf>
    <xf numFmtId="176" fontId="7" fillId="3" borderId="3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0" borderId="5" xfId="0" applyBorder="1"/>
    <xf numFmtId="0" fontId="6" fillId="0" borderId="1" xfId="0" quotePrefix="1" applyFont="1" applyBorder="1"/>
    <xf numFmtId="0" fontId="9" fillId="0" borderId="1" xfId="0" applyFont="1" applyBorder="1"/>
    <xf numFmtId="3" fontId="9" fillId="0" borderId="1" xfId="0" applyNumberFormat="1" applyFont="1" applyBorder="1"/>
    <xf numFmtId="0" fontId="6" fillId="0" borderId="1" xfId="0" applyFont="1" applyBorder="1"/>
    <xf numFmtId="0" fontId="6" fillId="0" borderId="1" xfId="0" applyFont="1" applyFill="1" applyBorder="1"/>
    <xf numFmtId="176" fontId="6" fillId="0" borderId="1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0" fontId="9" fillId="10" borderId="5" xfId="0" applyFont="1" applyFill="1" applyBorder="1"/>
    <xf numFmtId="0" fontId="9" fillId="10" borderId="1" xfId="0" applyFont="1" applyFill="1" applyBorder="1"/>
    <xf numFmtId="0" fontId="6" fillId="10" borderId="1" xfId="0" applyFont="1" applyFill="1" applyBorder="1"/>
    <xf numFmtId="176" fontId="6" fillId="10" borderId="1" xfId="0" applyNumberFormat="1" applyFont="1" applyFill="1" applyBorder="1"/>
    <xf numFmtId="0" fontId="6" fillId="10" borderId="6" xfId="0" applyFont="1" applyFill="1" applyBorder="1"/>
    <xf numFmtId="0" fontId="6" fillId="10" borderId="5" xfId="0" applyFont="1" applyFill="1" applyBorder="1"/>
    <xf numFmtId="38" fontId="6" fillId="10" borderId="1" xfId="237" applyFont="1" applyFill="1" applyBorder="1" applyAlignment="1"/>
    <xf numFmtId="0" fontId="6" fillId="0" borderId="6" xfId="0" applyFont="1" applyBorder="1"/>
    <xf numFmtId="0" fontId="6" fillId="0" borderId="1" xfId="0" applyFont="1" applyBorder="1" applyAlignment="1">
      <alignment wrapText="1"/>
    </xf>
    <xf numFmtId="0" fontId="6" fillId="0" borderId="0" xfId="0" applyFont="1" applyFill="1"/>
    <xf numFmtId="0" fontId="6" fillId="0" borderId="6" xfId="0" applyFont="1" applyFill="1" applyBorder="1"/>
    <xf numFmtId="0" fontId="0" fillId="0" borderId="7" xfId="0" applyBorder="1"/>
    <xf numFmtId="0" fontId="0" fillId="0" borderId="8" xfId="0" applyBorder="1"/>
    <xf numFmtId="0" fontId="9" fillId="0" borderId="8" xfId="0" applyFont="1" applyFill="1" applyBorder="1"/>
    <xf numFmtId="0" fontId="9" fillId="0" borderId="8" xfId="0" applyFont="1" applyBorder="1"/>
    <xf numFmtId="0" fontId="6" fillId="0" borderId="8" xfId="0" applyFont="1" applyBorder="1"/>
    <xf numFmtId="0" fontId="6" fillId="0" borderId="8" xfId="0" applyFont="1" applyFill="1" applyBorder="1"/>
    <xf numFmtId="176" fontId="6" fillId="0" borderId="8" xfId="0" applyNumberFormat="1" applyFont="1" applyFill="1" applyBorder="1"/>
    <xf numFmtId="0" fontId="6" fillId="0" borderId="9" xfId="0" applyFont="1" applyFill="1" applyBorder="1"/>
    <xf numFmtId="0" fontId="6" fillId="0" borderId="0" xfId="0" applyFont="1" applyBorder="1"/>
    <xf numFmtId="0" fontId="6" fillId="0" borderId="0" xfId="0" applyFont="1" applyFill="1" applyBorder="1"/>
    <xf numFmtId="176" fontId="6" fillId="0" borderId="0" xfId="0" applyNumberFormat="1" applyFont="1" applyFill="1" applyBorder="1"/>
    <xf numFmtId="176" fontId="10" fillId="8" borderId="0" xfId="0" applyNumberFormat="1" applyFont="1" applyFill="1" applyBorder="1"/>
    <xf numFmtId="176" fontId="7" fillId="11" borderId="0" xfId="0" applyNumberFormat="1" applyFont="1" applyFill="1"/>
    <xf numFmtId="0" fontId="6" fillId="2" borderId="1" xfId="0" applyFont="1" applyFill="1" applyBorder="1"/>
    <xf numFmtId="0" fontId="0" fillId="0" borderId="8" xfId="0" applyFill="1" applyBorder="1"/>
    <xf numFmtId="0" fontId="0" fillId="12" borderId="5" xfId="0" applyFill="1" applyBorder="1"/>
    <xf numFmtId="0" fontId="0" fillId="12" borderId="1" xfId="0" applyFill="1" applyBorder="1"/>
    <xf numFmtId="0" fontId="9" fillId="12" borderId="1" xfId="0" applyFont="1" applyFill="1" applyBorder="1"/>
    <xf numFmtId="3" fontId="9" fillId="12" borderId="1" xfId="0" applyNumberFormat="1" applyFont="1" applyFill="1" applyBorder="1"/>
    <xf numFmtId="0" fontId="6" fillId="12" borderId="1" xfId="0" applyFont="1" applyFill="1" applyBorder="1"/>
    <xf numFmtId="176" fontId="6" fillId="12" borderId="1" xfId="0" applyNumberFormat="1" applyFont="1" applyFill="1" applyBorder="1"/>
    <xf numFmtId="0" fontId="6" fillId="12" borderId="6" xfId="0" applyFont="1" applyFill="1" applyBorder="1"/>
    <xf numFmtId="0" fontId="0" fillId="0" borderId="10" xfId="0" applyBorder="1"/>
    <xf numFmtId="0" fontId="0" fillId="0" borderId="11" xfId="0" applyFill="1" applyBorder="1"/>
    <xf numFmtId="0" fontId="6" fillId="0" borderId="11" xfId="0" quotePrefix="1" applyFont="1" applyBorder="1"/>
    <xf numFmtId="0" fontId="0" fillId="0" borderId="11" xfId="0" applyBorder="1"/>
    <xf numFmtId="0" fontId="9" fillId="0" borderId="11" xfId="0" applyFont="1" applyBorder="1"/>
    <xf numFmtId="3" fontId="9" fillId="0" borderId="11" xfId="0" applyNumberFormat="1" applyFont="1" applyBorder="1"/>
    <xf numFmtId="0" fontId="6" fillId="0" borderId="11" xfId="0" applyFont="1" applyBorder="1"/>
    <xf numFmtId="0" fontId="6" fillId="0" borderId="11" xfId="0" applyFont="1" applyFill="1" applyBorder="1"/>
    <xf numFmtId="176" fontId="6" fillId="0" borderId="11" xfId="0" applyNumberFormat="1" applyFont="1" applyFill="1" applyBorder="1"/>
    <xf numFmtId="0" fontId="6" fillId="0" borderId="12" xfId="0" applyFont="1" applyBorder="1"/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177" fontId="8" fillId="9" borderId="8" xfId="0" applyNumberFormat="1" applyFont="1" applyFill="1" applyBorder="1"/>
    <xf numFmtId="38" fontId="7" fillId="2" borderId="8" xfId="237" applyNumberFormat="1" applyFont="1" applyFill="1" applyBorder="1" applyAlignment="1"/>
    <xf numFmtId="176" fontId="7" fillId="3" borderId="8" xfId="0" applyNumberFormat="1" applyFont="1" applyFill="1" applyBorder="1"/>
    <xf numFmtId="0" fontId="7" fillId="3" borderId="9" xfId="0" applyFont="1" applyFill="1" applyBorder="1" applyAlignment="1">
      <alignment horizontal="center"/>
    </xf>
    <xf numFmtId="0" fontId="0" fillId="4" borderId="5" xfId="0" applyFill="1" applyBorder="1"/>
    <xf numFmtId="0" fontId="6" fillId="4" borderId="1" xfId="0" applyFont="1" applyFill="1" applyBorder="1"/>
    <xf numFmtId="0" fontId="9" fillId="4" borderId="1" xfId="0" applyFont="1" applyFill="1" applyBorder="1"/>
    <xf numFmtId="176" fontId="6" fillId="4" borderId="1" xfId="0" applyNumberFormat="1" applyFont="1" applyFill="1" applyBorder="1"/>
    <xf numFmtId="0" fontId="6" fillId="4" borderId="6" xfId="0" applyFont="1" applyFill="1" applyBorder="1"/>
    <xf numFmtId="0" fontId="9" fillId="2" borderId="1" xfId="0" applyFont="1" applyFill="1" applyBorder="1"/>
    <xf numFmtId="0" fontId="0" fillId="13" borderId="1" xfId="0" applyFill="1" applyBorder="1" applyAlignment="1">
      <alignment horizontal="center"/>
    </xf>
  </cellXfs>
  <cellStyles count="304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桁区切り" xfId="237" builtinId="6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connections" Target="connections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B2:J24"/>
  <sheetViews>
    <sheetView tabSelected="1" topLeftCell="B1" workbookViewId="0">
      <selection activeCell="J23" sqref="B2:J23"/>
    </sheetView>
  </sheetViews>
  <sheetFormatPr baseColWidth="12" defaultRowHeight="18" x14ac:dyDescent="0"/>
  <cols>
    <col min="1" max="1" width="6.1640625" customWidth="1"/>
    <col min="2" max="2" width="4.6640625" bestFit="1" customWidth="1"/>
    <col min="3" max="3" width="24.5" bestFit="1" customWidth="1"/>
    <col min="4" max="4" width="26.6640625" bestFit="1" customWidth="1"/>
    <col min="5" max="5" width="18" bestFit="1" customWidth="1"/>
    <col min="6" max="6" width="31" bestFit="1" customWidth="1"/>
    <col min="7" max="7" width="47.6640625" bestFit="1" customWidth="1"/>
    <col min="8" max="8" width="21" bestFit="1" customWidth="1"/>
    <col min="9" max="9" width="15.1640625" bestFit="1" customWidth="1"/>
  </cols>
  <sheetData>
    <row r="2" spans="2:10"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62</v>
      </c>
      <c r="I2" s="8" t="s">
        <v>63</v>
      </c>
      <c r="J2" s="8" t="s">
        <v>85</v>
      </c>
    </row>
    <row r="3" spans="2:10">
      <c r="B3" s="1">
        <v>2</v>
      </c>
      <c r="C3" s="3" t="s">
        <v>23</v>
      </c>
      <c r="D3" s="1" t="s">
        <v>14</v>
      </c>
      <c r="E3" s="1" t="s">
        <v>15</v>
      </c>
      <c r="F3" s="1" t="s">
        <v>139</v>
      </c>
      <c r="G3" s="1" t="s">
        <v>16</v>
      </c>
      <c r="H3" s="6" t="s">
        <v>64</v>
      </c>
      <c r="I3" s="1" t="s">
        <v>53</v>
      </c>
      <c r="J3" s="6" t="s">
        <v>64</v>
      </c>
    </row>
    <row r="4" spans="2:10">
      <c r="B4" s="1">
        <v>5</v>
      </c>
      <c r="C4" s="10" t="s">
        <v>18</v>
      </c>
      <c r="D4" s="1" t="s">
        <v>14</v>
      </c>
      <c r="E4" s="1" t="s">
        <v>15</v>
      </c>
      <c r="F4" s="1" t="s">
        <v>137</v>
      </c>
      <c r="G4" s="1" t="s">
        <v>16</v>
      </c>
      <c r="H4" s="1" t="s">
        <v>55</v>
      </c>
      <c r="I4" s="6" t="s">
        <v>64</v>
      </c>
      <c r="J4" s="6" t="s">
        <v>64</v>
      </c>
    </row>
    <row r="5" spans="2:10">
      <c r="B5" s="1">
        <v>9</v>
      </c>
      <c r="C5" s="10" t="s">
        <v>17</v>
      </c>
      <c r="D5" s="1" t="s">
        <v>14</v>
      </c>
      <c r="E5" s="1" t="s">
        <v>15</v>
      </c>
      <c r="F5" s="1" t="s">
        <v>138</v>
      </c>
      <c r="G5" s="1" t="s">
        <v>16</v>
      </c>
      <c r="H5" s="1" t="s">
        <v>54</v>
      </c>
      <c r="I5" s="6" t="s">
        <v>64</v>
      </c>
      <c r="J5" s="6" t="s">
        <v>64</v>
      </c>
    </row>
    <row r="6" spans="2:10">
      <c r="B6" s="1">
        <v>3</v>
      </c>
      <c r="C6" s="4" t="s">
        <v>65</v>
      </c>
      <c r="D6" s="1" t="s">
        <v>14</v>
      </c>
      <c r="E6" s="1" t="s">
        <v>15</v>
      </c>
      <c r="F6" s="1" t="s">
        <v>136</v>
      </c>
      <c r="G6" s="1" t="s">
        <v>16</v>
      </c>
      <c r="H6" s="6" t="s">
        <v>64</v>
      </c>
      <c r="I6" s="6" t="s">
        <v>64</v>
      </c>
      <c r="J6" s="12" t="s">
        <v>86</v>
      </c>
    </row>
    <row r="7" spans="2:10">
      <c r="B7" s="1">
        <v>2</v>
      </c>
      <c r="C7" s="2" t="s">
        <v>129</v>
      </c>
      <c r="D7" s="1" t="s">
        <v>11</v>
      </c>
      <c r="E7" s="1" t="s">
        <v>66</v>
      </c>
      <c r="F7" s="1" t="s">
        <v>132</v>
      </c>
      <c r="G7" s="1" t="s">
        <v>13</v>
      </c>
      <c r="H7" s="5" t="s">
        <v>45</v>
      </c>
      <c r="I7" s="6" t="s">
        <v>64</v>
      </c>
      <c r="J7" s="6" t="s">
        <v>64</v>
      </c>
    </row>
    <row r="8" spans="2:10">
      <c r="B8" s="1">
        <v>5</v>
      </c>
      <c r="C8" s="2" t="s">
        <v>50</v>
      </c>
      <c r="D8" s="1" t="s">
        <v>11</v>
      </c>
      <c r="E8" s="1" t="s">
        <v>12</v>
      </c>
      <c r="F8" s="1" t="s">
        <v>174</v>
      </c>
      <c r="G8" s="1" t="s">
        <v>13</v>
      </c>
      <c r="H8" s="1" t="s">
        <v>49</v>
      </c>
      <c r="I8" s="6" t="s">
        <v>64</v>
      </c>
      <c r="J8" s="6" t="s">
        <v>64</v>
      </c>
    </row>
    <row r="9" spans="2:10">
      <c r="B9" s="1">
        <v>1</v>
      </c>
      <c r="C9" s="2" t="s">
        <v>169</v>
      </c>
      <c r="D9" s="1" t="s">
        <v>11</v>
      </c>
      <c r="E9" s="1" t="s">
        <v>12</v>
      </c>
      <c r="F9" s="1" t="s">
        <v>172</v>
      </c>
      <c r="G9" s="1" t="s">
        <v>13</v>
      </c>
      <c r="H9" s="1" t="s">
        <v>170</v>
      </c>
      <c r="I9" s="6" t="s">
        <v>64</v>
      </c>
      <c r="J9" s="6" t="s">
        <v>64</v>
      </c>
    </row>
    <row r="10" spans="2:10">
      <c r="B10" s="1">
        <v>2</v>
      </c>
      <c r="C10" s="2" t="s">
        <v>48</v>
      </c>
      <c r="D10" s="1" t="s">
        <v>21</v>
      </c>
      <c r="E10" s="1" t="s">
        <v>22</v>
      </c>
      <c r="F10" s="1" t="s">
        <v>131</v>
      </c>
      <c r="G10" s="1" t="s">
        <v>13</v>
      </c>
      <c r="H10" s="5" t="s">
        <v>46</v>
      </c>
      <c r="I10" s="6" t="s">
        <v>64</v>
      </c>
      <c r="J10" s="6" t="s">
        <v>64</v>
      </c>
    </row>
    <row r="11" spans="2:10">
      <c r="B11" s="1">
        <v>2</v>
      </c>
      <c r="C11" s="2" t="s">
        <v>84</v>
      </c>
      <c r="D11" s="1" t="s">
        <v>73</v>
      </c>
      <c r="E11" s="1" t="s">
        <v>74</v>
      </c>
      <c r="F11" s="1" t="s">
        <v>75</v>
      </c>
      <c r="G11" s="1" t="s">
        <v>13</v>
      </c>
      <c r="H11" s="5" t="s">
        <v>83</v>
      </c>
      <c r="I11" s="6" t="s">
        <v>64</v>
      </c>
      <c r="J11" s="6" t="s">
        <v>64</v>
      </c>
    </row>
    <row r="12" spans="2:10">
      <c r="B12" s="1">
        <v>1</v>
      </c>
      <c r="C12" s="9" t="s">
        <v>57</v>
      </c>
      <c r="D12" s="1" t="s">
        <v>6</v>
      </c>
      <c r="E12" s="1" t="s">
        <v>67</v>
      </c>
      <c r="F12" s="1" t="s">
        <v>7</v>
      </c>
      <c r="G12" s="1" t="s">
        <v>8</v>
      </c>
      <c r="H12" s="5" t="s">
        <v>52</v>
      </c>
      <c r="I12" s="6" t="s">
        <v>64</v>
      </c>
      <c r="J12" s="6" t="s">
        <v>64</v>
      </c>
    </row>
    <row r="13" spans="2:10">
      <c r="B13" s="1">
        <v>3</v>
      </c>
      <c r="C13" s="11" t="s">
        <v>47</v>
      </c>
      <c r="D13" s="1" t="s">
        <v>56</v>
      </c>
      <c r="E13" s="1" t="s">
        <v>19</v>
      </c>
      <c r="F13" s="1" t="s">
        <v>150</v>
      </c>
      <c r="G13" s="1" t="s">
        <v>20</v>
      </c>
      <c r="H13" s="5" t="s">
        <v>47</v>
      </c>
      <c r="I13" s="6" t="s">
        <v>64</v>
      </c>
      <c r="J13" s="6" t="s">
        <v>64</v>
      </c>
    </row>
    <row r="14" spans="2:10">
      <c r="B14" s="1">
        <v>1</v>
      </c>
      <c r="C14" s="11" t="s">
        <v>72</v>
      </c>
      <c r="D14" s="1" t="s">
        <v>70</v>
      </c>
      <c r="E14" s="1" t="s">
        <v>71</v>
      </c>
      <c r="F14" s="1" t="s">
        <v>76</v>
      </c>
      <c r="G14" s="1" t="s">
        <v>77</v>
      </c>
      <c r="H14" s="5" t="s">
        <v>70</v>
      </c>
      <c r="I14" s="6" t="s">
        <v>64</v>
      </c>
      <c r="J14" s="6" t="s">
        <v>64</v>
      </c>
    </row>
    <row r="15" spans="2:10">
      <c r="B15" s="1">
        <v>2</v>
      </c>
      <c r="C15" s="9" t="s">
        <v>51</v>
      </c>
      <c r="D15" s="1" t="s">
        <v>69</v>
      </c>
      <c r="E15" s="1" t="s">
        <v>59</v>
      </c>
      <c r="F15" s="1" t="s">
        <v>9</v>
      </c>
      <c r="G15" s="1" t="s">
        <v>10</v>
      </c>
      <c r="H15" s="5" t="s">
        <v>51</v>
      </c>
      <c r="I15" s="6" t="s">
        <v>64</v>
      </c>
      <c r="J15" s="6" t="s">
        <v>64</v>
      </c>
    </row>
    <row r="16" spans="2:10">
      <c r="B16" s="1">
        <v>1</v>
      </c>
      <c r="C16" s="9" t="s">
        <v>37</v>
      </c>
      <c r="D16" s="1" t="s">
        <v>27</v>
      </c>
      <c r="E16" s="1" t="s">
        <v>37</v>
      </c>
      <c r="F16" s="1" t="s">
        <v>141</v>
      </c>
      <c r="G16" s="1" t="s">
        <v>29</v>
      </c>
      <c r="H16" s="5" t="s">
        <v>37</v>
      </c>
      <c r="I16" s="6" t="s">
        <v>64</v>
      </c>
      <c r="J16" s="6" t="s">
        <v>64</v>
      </c>
    </row>
    <row r="17" spans="2:10">
      <c r="B17" s="1">
        <v>1</v>
      </c>
      <c r="C17" s="9" t="s">
        <v>38</v>
      </c>
      <c r="D17" s="1" t="s">
        <v>30</v>
      </c>
      <c r="E17" s="1" t="s">
        <v>38</v>
      </c>
      <c r="F17" s="1" t="s">
        <v>78</v>
      </c>
      <c r="G17" s="1" t="s">
        <v>82</v>
      </c>
      <c r="H17" s="5" t="s">
        <v>81</v>
      </c>
      <c r="I17" s="6" t="s">
        <v>64</v>
      </c>
      <c r="J17" s="6" t="s">
        <v>64</v>
      </c>
    </row>
    <row r="18" spans="2:10">
      <c r="B18" s="1">
        <v>1</v>
      </c>
      <c r="C18" s="11" t="s">
        <v>39</v>
      </c>
      <c r="D18" s="1" t="s">
        <v>31</v>
      </c>
      <c r="E18" s="1" t="s">
        <v>32</v>
      </c>
      <c r="F18" s="1" t="s">
        <v>79</v>
      </c>
      <c r="G18" s="1" t="s">
        <v>33</v>
      </c>
      <c r="H18" s="5" t="s">
        <v>39</v>
      </c>
      <c r="I18" s="6" t="s">
        <v>64</v>
      </c>
      <c r="J18" s="6" t="s">
        <v>64</v>
      </c>
    </row>
    <row r="19" spans="2:10">
      <c r="B19" s="1">
        <v>2</v>
      </c>
      <c r="C19" s="9" t="s">
        <v>34</v>
      </c>
      <c r="D19" s="1" t="s">
        <v>80</v>
      </c>
      <c r="E19" s="1" t="s">
        <v>34</v>
      </c>
      <c r="F19" s="1" t="s">
        <v>165</v>
      </c>
      <c r="G19" s="1" t="s">
        <v>58</v>
      </c>
      <c r="H19" s="5" t="s">
        <v>61</v>
      </c>
      <c r="I19" s="6" t="s">
        <v>64</v>
      </c>
      <c r="J19" s="84" t="s">
        <v>164</v>
      </c>
    </row>
    <row r="20" spans="2:10">
      <c r="B20" s="1">
        <v>1</v>
      </c>
      <c r="C20" s="9" t="s">
        <v>42</v>
      </c>
      <c r="D20" s="1" t="s">
        <v>24</v>
      </c>
      <c r="E20" s="1" t="s">
        <v>25</v>
      </c>
      <c r="F20" s="1" t="s">
        <v>26</v>
      </c>
      <c r="G20" s="1" t="s">
        <v>43</v>
      </c>
      <c r="H20" s="5" t="s">
        <v>42</v>
      </c>
      <c r="I20" s="6" t="s">
        <v>64</v>
      </c>
      <c r="J20" s="6" t="s">
        <v>64</v>
      </c>
    </row>
    <row r="21" spans="2:10">
      <c r="B21" s="1">
        <v>1</v>
      </c>
      <c r="C21" s="9" t="s">
        <v>41</v>
      </c>
      <c r="D21" s="1" t="s">
        <v>24</v>
      </c>
      <c r="E21" s="1" t="s">
        <v>25</v>
      </c>
      <c r="F21" s="1" t="s">
        <v>142</v>
      </c>
      <c r="G21" s="1" t="s">
        <v>144</v>
      </c>
      <c r="H21" s="5" t="s">
        <v>41</v>
      </c>
      <c r="I21" s="6" t="s">
        <v>64</v>
      </c>
      <c r="J21" s="6" t="s">
        <v>64</v>
      </c>
    </row>
    <row r="22" spans="2:10">
      <c r="B22" s="1">
        <v>1</v>
      </c>
      <c r="C22" s="9" t="s">
        <v>146</v>
      </c>
      <c r="D22" s="1" t="s">
        <v>24</v>
      </c>
      <c r="E22" s="1" t="s">
        <v>25</v>
      </c>
      <c r="F22" s="1" t="s">
        <v>143</v>
      </c>
      <c r="G22" s="1" t="s">
        <v>44</v>
      </c>
      <c r="H22" s="5" t="s">
        <v>145</v>
      </c>
      <c r="I22" s="6" t="s">
        <v>64</v>
      </c>
      <c r="J22" s="6" t="s">
        <v>64</v>
      </c>
    </row>
    <row r="23" spans="2:10">
      <c r="B23" s="1">
        <v>1</v>
      </c>
      <c r="C23" s="9" t="s">
        <v>40</v>
      </c>
      <c r="D23" s="1" t="s">
        <v>60</v>
      </c>
      <c r="E23" s="1" t="s">
        <v>35</v>
      </c>
      <c r="F23" s="1" t="s">
        <v>68</v>
      </c>
      <c r="G23" s="1" t="s">
        <v>36</v>
      </c>
      <c r="H23" s="5" t="s">
        <v>40</v>
      </c>
      <c r="I23" s="6" t="s">
        <v>64</v>
      </c>
      <c r="J23" s="6" t="s">
        <v>64</v>
      </c>
    </row>
    <row r="24" spans="2:10">
      <c r="B24">
        <f>SUM(B3:B23)-B6-B19</f>
        <v>42</v>
      </c>
    </row>
  </sheetData>
  <phoneticPr fontId="2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Z4" sqref="Z4:Z8"/>
    </sheetView>
  </sheetViews>
  <sheetFormatPr baseColWidth="12" defaultColWidth="12.83203125" defaultRowHeight="18" x14ac:dyDescent="0"/>
  <cols>
    <col min="1" max="1" width="12.83203125" style="13"/>
    <col min="2" max="2" width="5.1640625" style="13" bestFit="1" customWidth="1"/>
    <col min="3" max="3" width="21.83203125" style="13" bestFit="1" customWidth="1"/>
    <col min="4" max="4" width="33.6640625" style="13" bestFit="1" customWidth="1"/>
    <col min="5" max="14" width="7.6640625" style="13" hidden="1" customWidth="1"/>
    <col min="15" max="15" width="9.83203125" style="13" hidden="1" customWidth="1"/>
    <col min="16" max="16" width="28.1640625" style="13" bestFit="1" customWidth="1"/>
    <col min="17" max="17" width="46.1640625" style="13" bestFit="1" customWidth="1"/>
    <col min="18" max="18" width="5.1640625" style="13" hidden="1" customWidth="1"/>
    <col min="19" max="19" width="6.1640625" style="13" hidden="1" customWidth="1"/>
    <col min="20" max="21" width="7.33203125" style="13" hidden="1" customWidth="1"/>
    <col min="22" max="24" width="11.1640625" style="14" hidden="1" customWidth="1"/>
    <col min="25" max="25" width="13.1640625" style="14" hidden="1" customWidth="1"/>
    <col min="26" max="26" width="53.1640625" style="13" customWidth="1"/>
    <col min="27" max="27" width="23.6640625" style="13" customWidth="1"/>
    <col min="28" max="16384" width="12.83203125" style="13"/>
  </cols>
  <sheetData>
    <row r="1" spans="2:27" ht="19" thickBot="1"/>
    <row r="2" spans="2:27">
      <c r="B2" s="15" t="s">
        <v>0</v>
      </c>
      <c r="C2" s="16" t="s">
        <v>1</v>
      </c>
      <c r="D2" s="16" t="s">
        <v>3</v>
      </c>
      <c r="E2" s="17" t="s">
        <v>87</v>
      </c>
      <c r="F2" s="17"/>
      <c r="G2" s="17"/>
      <c r="H2" s="17"/>
      <c r="I2" s="17"/>
      <c r="J2" s="17"/>
      <c r="K2" s="17"/>
      <c r="L2" s="17"/>
      <c r="M2" s="16" t="s">
        <v>88</v>
      </c>
      <c r="N2" s="16"/>
      <c r="O2" s="16" t="s">
        <v>89</v>
      </c>
      <c r="P2" s="16" t="s">
        <v>90</v>
      </c>
      <c r="Q2" s="16" t="s">
        <v>91</v>
      </c>
      <c r="R2" s="16" t="s">
        <v>92</v>
      </c>
      <c r="S2" s="16"/>
      <c r="T2" s="16"/>
      <c r="U2" s="16"/>
      <c r="V2" s="18" t="s">
        <v>93</v>
      </c>
      <c r="W2" s="18"/>
      <c r="X2" s="18"/>
      <c r="Y2" s="18"/>
      <c r="Z2" s="16" t="s">
        <v>4</v>
      </c>
      <c r="AA2" s="19" t="s">
        <v>147</v>
      </c>
    </row>
    <row r="3" spans="2:27" ht="19" thickBot="1">
      <c r="B3" s="72"/>
      <c r="C3" s="73"/>
      <c r="D3" s="73"/>
      <c r="E3" s="74">
        <v>1</v>
      </c>
      <c r="F3" s="74">
        <v>10</v>
      </c>
      <c r="G3" s="74">
        <v>25</v>
      </c>
      <c r="H3" s="74">
        <v>50</v>
      </c>
      <c r="I3" s="74">
        <v>100</v>
      </c>
      <c r="J3" s="74">
        <v>250</v>
      </c>
      <c r="K3" s="74">
        <v>500</v>
      </c>
      <c r="L3" s="74">
        <v>1000</v>
      </c>
      <c r="M3" s="73"/>
      <c r="N3" s="73"/>
      <c r="O3" s="73"/>
      <c r="P3" s="73"/>
      <c r="Q3" s="73"/>
      <c r="R3" s="75">
        <v>1</v>
      </c>
      <c r="S3" s="75">
        <v>10</v>
      </c>
      <c r="T3" s="75">
        <v>25</v>
      </c>
      <c r="U3" s="75">
        <v>120</v>
      </c>
      <c r="V3" s="76" t="str">
        <f>"x"&amp;R3</f>
        <v>x1</v>
      </c>
      <c r="W3" s="76" t="str">
        <f t="shared" ref="W3:Y3" si="0">"x"&amp;S3</f>
        <v>x10</v>
      </c>
      <c r="X3" s="76" t="str">
        <f t="shared" si="0"/>
        <v>x25</v>
      </c>
      <c r="Y3" s="76" t="str">
        <f t="shared" si="0"/>
        <v>x120</v>
      </c>
      <c r="Z3" s="73"/>
      <c r="AA3" s="77"/>
    </row>
    <row r="4" spans="2:27" ht="19">
      <c r="B4" s="62">
        <v>2</v>
      </c>
      <c r="C4" s="63" t="s">
        <v>130</v>
      </c>
      <c r="D4" s="64" t="s">
        <v>94</v>
      </c>
      <c r="E4" s="65">
        <v>12</v>
      </c>
      <c r="F4" s="65">
        <v>5.0999999999999996</v>
      </c>
      <c r="G4" s="65"/>
      <c r="H4" s="65">
        <v>2.8</v>
      </c>
      <c r="I4" s="65">
        <v>2.36</v>
      </c>
      <c r="J4" s="65">
        <v>1.9359999999999999</v>
      </c>
      <c r="K4" s="65">
        <v>1.6539999999999999</v>
      </c>
      <c r="L4" s="65">
        <v>1.29</v>
      </c>
      <c r="M4" s="66"/>
      <c r="N4" s="67"/>
      <c r="O4" s="68" t="s">
        <v>95</v>
      </c>
      <c r="P4" s="69" t="s">
        <v>96</v>
      </c>
      <c r="Q4" s="68" t="s">
        <v>97</v>
      </c>
      <c r="R4" s="68">
        <f>$B4*R$3</f>
        <v>2</v>
      </c>
      <c r="S4" s="68">
        <f>$B4*S$3</f>
        <v>20</v>
      </c>
      <c r="T4" s="68">
        <f>$B4*T$3</f>
        <v>50</v>
      </c>
      <c r="U4" s="68">
        <f>$B4*U$3</f>
        <v>240</v>
      </c>
      <c r="V4" s="70">
        <f t="shared" ref="V4:Y8" ca="1" si="1">IF(R4&lt;&gt;0,MIN(INDIRECT(CONCATENATE(ADDRESS(ROW($E4),COLUMN($E4)),":",ADDRESS(ROW($E4),COLUMN($E4)+MATCH(R4,$E$3:$L$3,1)-1))))*R4,"")</f>
        <v>24</v>
      </c>
      <c r="W4" s="70">
        <f t="shared" ca="1" si="1"/>
        <v>102</v>
      </c>
      <c r="X4" s="70">
        <f t="shared" ca="1" si="1"/>
        <v>140</v>
      </c>
      <c r="Y4" s="70">
        <f t="shared" ca="1" si="1"/>
        <v>566.4</v>
      </c>
      <c r="Z4" s="65" t="s">
        <v>132</v>
      </c>
      <c r="AA4" s="71"/>
    </row>
    <row r="5" spans="2:27" ht="19">
      <c r="B5" s="20">
        <v>5</v>
      </c>
      <c r="C5" s="5" t="s">
        <v>50</v>
      </c>
      <c r="D5" s="21" t="s">
        <v>66</v>
      </c>
      <c r="E5" s="1">
        <v>12</v>
      </c>
      <c r="F5" s="1">
        <v>4.9000000000000004</v>
      </c>
      <c r="G5" s="1"/>
      <c r="H5" s="1">
        <v>2.62</v>
      </c>
      <c r="I5" s="1">
        <v>2.23</v>
      </c>
      <c r="J5" s="1">
        <v>1.8240000000000001</v>
      </c>
      <c r="K5" s="1">
        <v>1.5620000000000001</v>
      </c>
      <c r="L5" s="1">
        <v>1.216</v>
      </c>
      <c r="M5" s="27"/>
      <c r="N5" s="28"/>
      <c r="O5" s="25" t="s">
        <v>95</v>
      </c>
      <c r="P5" s="25" t="s">
        <v>98</v>
      </c>
      <c r="Q5" s="24" t="s">
        <v>99</v>
      </c>
      <c r="R5" s="24">
        <f t="shared" ref="R5:U8" si="2">$B5*R$3</f>
        <v>5</v>
      </c>
      <c r="S5" s="24">
        <f t="shared" si="2"/>
        <v>50</v>
      </c>
      <c r="T5" s="24">
        <f t="shared" si="2"/>
        <v>125</v>
      </c>
      <c r="U5" s="24">
        <f t="shared" si="2"/>
        <v>600</v>
      </c>
      <c r="V5" s="26">
        <f t="shared" ca="1" si="1"/>
        <v>60</v>
      </c>
      <c r="W5" s="26">
        <f t="shared" ca="1" si="1"/>
        <v>131</v>
      </c>
      <c r="X5" s="26">
        <f t="shared" ca="1" si="1"/>
        <v>278.75</v>
      </c>
      <c r="Y5" s="26">
        <f t="shared" ca="1" si="1"/>
        <v>937.2</v>
      </c>
      <c r="Z5" s="1" t="s">
        <v>175</v>
      </c>
      <c r="AA5" s="36"/>
    </row>
    <row r="6" spans="2:27" ht="19">
      <c r="B6" s="20">
        <v>1</v>
      </c>
      <c r="C6" s="5" t="s">
        <v>171</v>
      </c>
      <c r="D6" s="21" t="s">
        <v>66</v>
      </c>
      <c r="E6" s="27">
        <v>12</v>
      </c>
      <c r="F6" s="27">
        <v>4.0999999999999996</v>
      </c>
      <c r="G6" s="27"/>
      <c r="H6" s="27">
        <v>2.2400000000000002</v>
      </c>
      <c r="I6" s="27">
        <v>1.9</v>
      </c>
      <c r="J6" s="27">
        <v>1.548</v>
      </c>
      <c r="K6" s="27">
        <v>1.3220000000000001</v>
      </c>
      <c r="L6" s="27">
        <v>1.0309999999999999</v>
      </c>
      <c r="M6" s="27"/>
      <c r="N6" s="28"/>
      <c r="O6" s="25" t="s">
        <v>95</v>
      </c>
      <c r="P6" s="25" t="s">
        <v>100</v>
      </c>
      <c r="Q6" s="24" t="s">
        <v>99</v>
      </c>
      <c r="R6" s="24">
        <f t="shared" si="2"/>
        <v>1</v>
      </c>
      <c r="S6" s="24">
        <f t="shared" si="2"/>
        <v>10</v>
      </c>
      <c r="T6" s="24">
        <f t="shared" si="2"/>
        <v>25</v>
      </c>
      <c r="U6" s="24">
        <f t="shared" si="2"/>
        <v>120</v>
      </c>
      <c r="V6" s="26">
        <f t="shared" ca="1" si="1"/>
        <v>12</v>
      </c>
      <c r="W6" s="26">
        <f t="shared" ca="1" si="1"/>
        <v>41</v>
      </c>
      <c r="X6" s="26">
        <f t="shared" ca="1" si="1"/>
        <v>102.49999999999999</v>
      </c>
      <c r="Y6" s="26">
        <f t="shared" ca="1" si="1"/>
        <v>228</v>
      </c>
      <c r="Z6" s="1" t="s">
        <v>173</v>
      </c>
      <c r="AA6" s="36"/>
    </row>
    <row r="7" spans="2:27" ht="19">
      <c r="B7" s="20">
        <v>2</v>
      </c>
      <c r="C7" s="5" t="s">
        <v>48</v>
      </c>
      <c r="D7" s="21" t="s">
        <v>127</v>
      </c>
      <c r="E7" s="22">
        <v>33</v>
      </c>
      <c r="F7" s="22">
        <v>21.8</v>
      </c>
      <c r="G7" s="22">
        <v>16</v>
      </c>
      <c r="H7" s="22">
        <v>13.08</v>
      </c>
      <c r="I7" s="22">
        <v>11.06</v>
      </c>
      <c r="J7" s="22">
        <v>9.0239999999999991</v>
      </c>
      <c r="K7" s="22">
        <v>7.5679999999999996</v>
      </c>
      <c r="L7" s="22">
        <v>6.694</v>
      </c>
      <c r="M7" s="22"/>
      <c r="N7" s="23"/>
      <c r="O7" s="24" t="s">
        <v>95</v>
      </c>
      <c r="P7" s="25" t="s">
        <v>167</v>
      </c>
      <c r="Q7" s="24" t="s">
        <v>99</v>
      </c>
      <c r="R7" s="24">
        <f t="shared" si="2"/>
        <v>2</v>
      </c>
      <c r="S7" s="24">
        <f t="shared" si="2"/>
        <v>20</v>
      </c>
      <c r="T7" s="24">
        <f t="shared" si="2"/>
        <v>50</v>
      </c>
      <c r="U7" s="24">
        <f t="shared" si="2"/>
        <v>240</v>
      </c>
      <c r="V7" s="26">
        <f t="shared" ref="V7" ca="1" si="3">IF(R7&lt;&gt;0,MIN(INDIRECT(CONCATENATE(ADDRESS(ROW($E7),COLUMN($E7)),":",ADDRESS(ROW($E7),COLUMN($E7)+MATCH(R7,$E$3:$L$3,1)-1))))*R7,"")</f>
        <v>66</v>
      </c>
      <c r="W7" s="26">
        <f t="shared" ref="W7" ca="1" si="4">IF(S7&lt;&gt;0,MIN(INDIRECT(CONCATENATE(ADDRESS(ROW($E7),COLUMN($E7)),":",ADDRESS(ROW($E7),COLUMN($E7)+MATCH(S7,$E$3:$L$3,1)-1))))*S7,"")</f>
        <v>436</v>
      </c>
      <c r="X7" s="26">
        <f t="shared" ref="X7" ca="1" si="5">IF(T7&lt;&gt;0,MIN(INDIRECT(CONCATENATE(ADDRESS(ROW($E7),COLUMN($E7)),":",ADDRESS(ROW($E7),COLUMN($E7)+MATCH(T7,$E$3:$L$3,1)-1))))*T7,"")</f>
        <v>654</v>
      </c>
      <c r="Y7" s="26">
        <f t="shared" ref="Y7" ca="1" si="6">IF(U7&lt;&gt;0,MIN(INDIRECT(CONCATENATE(ADDRESS(ROW($E7),COLUMN($E7)),":",ADDRESS(ROW($E7),COLUMN($E7)+MATCH(U7,$E$3:$L$3,1)-1))))*U7,"")</f>
        <v>2654.4</v>
      </c>
      <c r="Z7" s="1" t="s">
        <v>131</v>
      </c>
      <c r="AA7" s="36"/>
    </row>
    <row r="8" spans="2:27" ht="19">
      <c r="B8" s="20">
        <v>2</v>
      </c>
      <c r="C8" s="5" t="s">
        <v>48</v>
      </c>
      <c r="D8" s="21" t="s">
        <v>128</v>
      </c>
      <c r="E8" s="22">
        <v>58</v>
      </c>
      <c r="F8" s="22">
        <v>40</v>
      </c>
      <c r="G8" s="22">
        <v>32.840000000000003</v>
      </c>
      <c r="H8" s="22">
        <v>28</v>
      </c>
      <c r="I8" s="22">
        <v>24</v>
      </c>
      <c r="J8" s="22">
        <v>20.007999999999999</v>
      </c>
      <c r="K8" s="22">
        <v>18.006</v>
      </c>
      <c r="L8" s="22">
        <v>15.205</v>
      </c>
      <c r="M8" s="22"/>
      <c r="N8" s="23"/>
      <c r="O8" s="24" t="s">
        <v>95</v>
      </c>
      <c r="P8" s="25" t="s">
        <v>168</v>
      </c>
      <c r="Q8" s="24" t="s">
        <v>99</v>
      </c>
      <c r="R8" s="24">
        <f t="shared" si="2"/>
        <v>2</v>
      </c>
      <c r="S8" s="24">
        <f t="shared" si="2"/>
        <v>20</v>
      </c>
      <c r="T8" s="24">
        <f t="shared" si="2"/>
        <v>50</v>
      </c>
      <c r="U8" s="24">
        <f t="shared" si="2"/>
        <v>240</v>
      </c>
      <c r="V8" s="26">
        <f t="shared" ca="1" si="1"/>
        <v>116</v>
      </c>
      <c r="W8" s="26">
        <f t="shared" ca="1" si="1"/>
        <v>800</v>
      </c>
      <c r="X8" s="26">
        <f t="shared" ca="1" si="1"/>
        <v>1400</v>
      </c>
      <c r="Y8" s="26">
        <f t="shared" ca="1" si="1"/>
        <v>5760</v>
      </c>
      <c r="Z8" s="1" t="s">
        <v>75</v>
      </c>
      <c r="AA8" s="36"/>
    </row>
    <row r="9" spans="2:27"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3"/>
    </row>
    <row r="10" spans="2:27" ht="19">
      <c r="B10" s="20">
        <v>2</v>
      </c>
      <c r="C10" s="5" t="s">
        <v>23</v>
      </c>
      <c r="D10" s="24" t="s">
        <v>15</v>
      </c>
      <c r="E10" s="27">
        <v>12</v>
      </c>
      <c r="F10" s="27">
        <v>2.2999999999999998</v>
      </c>
      <c r="G10" s="27">
        <v>1.64</v>
      </c>
      <c r="H10" s="27">
        <v>1.26</v>
      </c>
      <c r="I10" s="27">
        <v>0.94</v>
      </c>
      <c r="J10" s="27">
        <v>0.71199999999999997</v>
      </c>
      <c r="K10" s="27">
        <v>0.56999999999999995</v>
      </c>
      <c r="L10" s="27">
        <v>0.42</v>
      </c>
      <c r="M10" s="27"/>
      <c r="N10" s="28"/>
      <c r="O10" s="25" t="s">
        <v>95</v>
      </c>
      <c r="P10" s="25" t="s">
        <v>101</v>
      </c>
      <c r="Q10" s="25" t="s">
        <v>102</v>
      </c>
      <c r="R10" s="24">
        <f t="shared" ref="R10:U12" si="7">$B10*R$3</f>
        <v>2</v>
      </c>
      <c r="S10" s="24">
        <f t="shared" si="7"/>
        <v>20</v>
      </c>
      <c r="T10" s="24">
        <f t="shared" si="7"/>
        <v>50</v>
      </c>
      <c r="U10" s="24">
        <f t="shared" si="7"/>
        <v>240</v>
      </c>
      <c r="V10" s="26">
        <f t="shared" ref="V10:Y12" ca="1" si="8">IF(R10&lt;&gt;0,MIN(INDIRECT(CONCATENATE(ADDRESS(ROW($E10),COLUMN($E10)),":",ADDRESS(ROW($E10),COLUMN($E10)+MATCH(R10,$E$3:$L$3,1)-1))))*R10,"")</f>
        <v>24</v>
      </c>
      <c r="W10" s="26">
        <f t="shared" ca="1" si="8"/>
        <v>46</v>
      </c>
      <c r="X10" s="26">
        <f t="shared" ca="1" si="8"/>
        <v>63</v>
      </c>
      <c r="Y10" s="26">
        <f t="shared" ca="1" si="8"/>
        <v>225.6</v>
      </c>
      <c r="Z10" s="1" t="s">
        <v>133</v>
      </c>
      <c r="AA10" s="36"/>
    </row>
    <row r="11" spans="2:27" ht="19">
      <c r="B11" s="20">
        <v>5</v>
      </c>
      <c r="C11" s="5" t="s">
        <v>18</v>
      </c>
      <c r="D11" s="24" t="s">
        <v>15</v>
      </c>
      <c r="E11" s="27">
        <v>12</v>
      </c>
      <c r="F11" s="27">
        <v>1.9</v>
      </c>
      <c r="G11" s="27">
        <v>1.4</v>
      </c>
      <c r="H11" s="27">
        <v>1.08</v>
      </c>
      <c r="I11" s="27">
        <v>0.79</v>
      </c>
      <c r="J11" s="27">
        <v>0.60399999999999998</v>
      </c>
      <c r="K11" s="27">
        <v>0.48199999999999998</v>
      </c>
      <c r="L11" s="27">
        <v>0.35499999999999998</v>
      </c>
      <c r="M11" s="27"/>
      <c r="N11" s="28"/>
      <c r="O11" s="25" t="s">
        <v>95</v>
      </c>
      <c r="P11" s="25" t="s">
        <v>103</v>
      </c>
      <c r="Q11" s="25" t="s">
        <v>102</v>
      </c>
      <c r="R11" s="24">
        <f t="shared" si="7"/>
        <v>5</v>
      </c>
      <c r="S11" s="24">
        <f t="shared" si="7"/>
        <v>50</v>
      </c>
      <c r="T11" s="24">
        <f t="shared" si="7"/>
        <v>125</v>
      </c>
      <c r="U11" s="24">
        <f t="shared" si="7"/>
        <v>600</v>
      </c>
      <c r="V11" s="26">
        <f t="shared" ca="1" si="8"/>
        <v>60</v>
      </c>
      <c r="W11" s="26">
        <f t="shared" ca="1" si="8"/>
        <v>54</v>
      </c>
      <c r="X11" s="26">
        <f t="shared" ca="1" si="8"/>
        <v>98.75</v>
      </c>
      <c r="Y11" s="26">
        <f t="shared" ca="1" si="8"/>
        <v>289.2</v>
      </c>
      <c r="Z11" s="1" t="s">
        <v>134</v>
      </c>
      <c r="AA11" s="36"/>
    </row>
    <row r="12" spans="2:27" ht="19">
      <c r="B12" s="20">
        <v>9</v>
      </c>
      <c r="C12" s="5" t="s">
        <v>17</v>
      </c>
      <c r="D12" s="24" t="s">
        <v>15</v>
      </c>
      <c r="E12" s="27">
        <v>12</v>
      </c>
      <c r="F12" s="27">
        <v>1.9</v>
      </c>
      <c r="G12" s="27">
        <v>1.4</v>
      </c>
      <c r="H12" s="27">
        <v>1.08</v>
      </c>
      <c r="I12" s="27">
        <v>0.79</v>
      </c>
      <c r="J12" s="27">
        <v>0.60399999999999998</v>
      </c>
      <c r="K12" s="27">
        <v>0.48199999999999998</v>
      </c>
      <c r="L12" s="27">
        <v>0.35499999999999998</v>
      </c>
      <c r="M12" s="27"/>
      <c r="N12" s="28"/>
      <c r="O12" s="25" t="s">
        <v>95</v>
      </c>
      <c r="P12" s="25" t="s">
        <v>104</v>
      </c>
      <c r="Q12" s="25" t="s">
        <v>102</v>
      </c>
      <c r="R12" s="24">
        <f t="shared" si="7"/>
        <v>9</v>
      </c>
      <c r="S12" s="24">
        <f t="shared" si="7"/>
        <v>90</v>
      </c>
      <c r="T12" s="24">
        <f t="shared" si="7"/>
        <v>225</v>
      </c>
      <c r="U12" s="24">
        <f t="shared" si="7"/>
        <v>1080</v>
      </c>
      <c r="V12" s="26">
        <f t="shared" ca="1" si="8"/>
        <v>108</v>
      </c>
      <c r="W12" s="26">
        <f t="shared" ca="1" si="8"/>
        <v>97.2</v>
      </c>
      <c r="X12" s="26">
        <f t="shared" ca="1" si="8"/>
        <v>177.75</v>
      </c>
      <c r="Y12" s="26">
        <f t="shared" ca="1" si="8"/>
        <v>383.4</v>
      </c>
      <c r="Z12" s="1" t="s">
        <v>135</v>
      </c>
      <c r="AA12" s="36"/>
    </row>
    <row r="13" spans="2:27" ht="19">
      <c r="B13" s="78">
        <v>3</v>
      </c>
      <c r="C13" s="4" t="s">
        <v>105</v>
      </c>
      <c r="D13" s="7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79"/>
      <c r="P13" s="79"/>
      <c r="Q13" s="79"/>
      <c r="R13" s="79"/>
      <c r="S13" s="79"/>
      <c r="T13" s="79"/>
      <c r="U13" s="79"/>
      <c r="V13" s="81"/>
      <c r="W13" s="81"/>
      <c r="X13" s="81"/>
      <c r="Y13" s="81"/>
      <c r="Z13" s="79" t="s">
        <v>140</v>
      </c>
      <c r="AA13" s="82" t="s">
        <v>149</v>
      </c>
    </row>
    <row r="14" spans="2:27" ht="19">
      <c r="B14" s="20">
        <v>1</v>
      </c>
      <c r="C14" s="5" t="s">
        <v>106</v>
      </c>
      <c r="D14" s="24" t="s">
        <v>107</v>
      </c>
      <c r="E14" s="1">
        <v>12</v>
      </c>
      <c r="F14" s="1">
        <v>9.6</v>
      </c>
      <c r="G14" s="1"/>
      <c r="H14" s="1">
        <v>7.88</v>
      </c>
      <c r="I14" s="1">
        <v>5.79</v>
      </c>
      <c r="J14" s="1">
        <v>4.2080000000000002</v>
      </c>
      <c r="K14" s="1">
        <v>3.8540000000000001</v>
      </c>
      <c r="L14" s="1">
        <v>3.3290000000000002</v>
      </c>
      <c r="M14" s="22"/>
      <c r="N14" s="28"/>
      <c r="O14" s="25" t="s">
        <v>95</v>
      </c>
      <c r="P14" s="25" t="s">
        <v>108</v>
      </c>
      <c r="Q14" s="24" t="s">
        <v>99</v>
      </c>
      <c r="R14" s="24">
        <f>$B14*R$3</f>
        <v>1</v>
      </c>
      <c r="S14" s="24">
        <f>$B14*S$3</f>
        <v>10</v>
      </c>
      <c r="T14" s="24">
        <f>$B14*T$3</f>
        <v>25</v>
      </c>
      <c r="U14" s="24">
        <f>$B14*U$3</f>
        <v>120</v>
      </c>
      <c r="V14" s="26">
        <f ca="1">IF(R14&lt;&gt;0,MIN(INDIRECT(CONCATENATE(ADDRESS(ROW($E14),COLUMN($E14)),":",ADDRESS(ROW($E14),COLUMN($E14)+MATCH(R14,$E$3:$L$3,1)-1))))*R14,"")</f>
        <v>12</v>
      </c>
      <c r="W14" s="26">
        <f ca="1">IF(S14&lt;&gt;0,MIN(INDIRECT(CONCATENATE(ADDRESS(ROW($E14),COLUMN($E14)),":",ADDRESS(ROW($E14),COLUMN($E14)+MATCH(S14,$E$3:$L$3,1)-1))))*S14,"")</f>
        <v>96</v>
      </c>
      <c r="X14" s="26">
        <f ca="1">IF(T14&lt;&gt;0,MIN(INDIRECT(CONCATENATE(ADDRESS(ROW($E14),COLUMN($E14)),":",ADDRESS(ROW($E14),COLUMN($E14)+MATCH(T14,$E$3:$L$3,1)-1))))*T14,"")</f>
        <v>240</v>
      </c>
      <c r="Y14" s="26">
        <f ca="1">IF(U14&lt;&gt;0,MIN(INDIRECT(CONCATENATE(ADDRESS(ROW($E14),COLUMN($E14)),":",ADDRESS(ROW($E14),COLUMN($E14)+MATCH(U14,$E$3:$L$3,1)-1))))*U14,"")</f>
        <v>694.8</v>
      </c>
      <c r="Z14" s="1" t="s">
        <v>7</v>
      </c>
      <c r="AA14" s="36"/>
    </row>
    <row r="15" spans="2:27">
      <c r="B15" s="34"/>
      <c r="C15" s="35"/>
      <c r="D15" s="3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1"/>
      <c r="P15" s="31"/>
      <c r="Q15" s="31"/>
      <c r="R15" s="31"/>
      <c r="S15" s="31"/>
      <c r="T15" s="31"/>
      <c r="U15" s="31"/>
      <c r="V15" s="32"/>
      <c r="W15" s="32"/>
      <c r="X15" s="32"/>
      <c r="Y15" s="32"/>
      <c r="Z15" s="31"/>
      <c r="AA15" s="33"/>
    </row>
    <row r="16" spans="2:27" ht="19">
      <c r="B16" s="20">
        <v>1</v>
      </c>
      <c r="C16" s="5" t="s">
        <v>109</v>
      </c>
      <c r="D16" s="1" t="s">
        <v>30</v>
      </c>
      <c r="E16" s="83">
        <v>550</v>
      </c>
      <c r="F16" s="1"/>
      <c r="G16" s="1"/>
      <c r="H16" s="1"/>
      <c r="I16" s="1"/>
      <c r="J16" s="1"/>
      <c r="K16" s="1"/>
      <c r="L16" s="1"/>
      <c r="M16" s="1"/>
      <c r="N16" s="1"/>
      <c r="O16" s="53" t="s">
        <v>110</v>
      </c>
      <c r="P16" s="24" t="s">
        <v>111</v>
      </c>
      <c r="Q16" s="24" t="s">
        <v>112</v>
      </c>
      <c r="R16" s="24">
        <f t="shared" ref="R16:U19" si="9">$B16*R$3</f>
        <v>1</v>
      </c>
      <c r="S16" s="24">
        <f t="shared" si="9"/>
        <v>10</v>
      </c>
      <c r="T16" s="24">
        <f t="shared" si="9"/>
        <v>25</v>
      </c>
      <c r="U16" s="24">
        <f t="shared" si="9"/>
        <v>120</v>
      </c>
      <c r="V16" s="26">
        <f t="shared" ref="V16:Y22" ca="1" si="10">IF(R16&lt;&gt;0,MIN(INDIRECT(CONCATENATE(ADDRESS(ROW($E16),COLUMN($E16)),":",ADDRESS(ROW($E16),COLUMN($E16)+MATCH(R16,$E$3:$L$3,1)-1))))*R16,"")</f>
        <v>550</v>
      </c>
      <c r="W16" s="26">
        <f t="shared" ca="1" si="10"/>
        <v>5500</v>
      </c>
      <c r="X16" s="26">
        <f t="shared" ca="1" si="10"/>
        <v>13750</v>
      </c>
      <c r="Y16" s="26">
        <f t="shared" ca="1" si="10"/>
        <v>66000</v>
      </c>
      <c r="Z16" s="24" t="s">
        <v>152</v>
      </c>
      <c r="AA16" s="36"/>
    </row>
    <row r="17" spans="1:27" ht="19">
      <c r="B17" s="20">
        <v>1</v>
      </c>
      <c r="C17" s="5" t="s">
        <v>113</v>
      </c>
      <c r="D17" s="1" t="s">
        <v>27</v>
      </c>
      <c r="E17" s="1">
        <v>350</v>
      </c>
      <c r="F17" s="1">
        <v>317.8</v>
      </c>
      <c r="G17" s="1">
        <v>298.39999999999998</v>
      </c>
      <c r="H17" s="1">
        <v>285.44</v>
      </c>
      <c r="I17" s="1">
        <v>272.45999999999998</v>
      </c>
      <c r="J17" s="1">
        <v>246.512</v>
      </c>
      <c r="K17" s="1">
        <v>227.05</v>
      </c>
      <c r="L17" s="22"/>
      <c r="M17" s="22"/>
      <c r="N17" s="23"/>
      <c r="O17" s="24" t="s">
        <v>95</v>
      </c>
      <c r="P17" s="25" t="s">
        <v>113</v>
      </c>
      <c r="Q17" s="24" t="s">
        <v>114</v>
      </c>
      <c r="R17" s="24">
        <f t="shared" si="9"/>
        <v>1</v>
      </c>
      <c r="S17" s="24">
        <f t="shared" si="9"/>
        <v>10</v>
      </c>
      <c r="T17" s="24">
        <f t="shared" si="9"/>
        <v>25</v>
      </c>
      <c r="U17" s="24">
        <f t="shared" si="9"/>
        <v>120</v>
      </c>
      <c r="V17" s="26">
        <f t="shared" ca="1" si="10"/>
        <v>350</v>
      </c>
      <c r="W17" s="26">
        <f t="shared" ca="1" si="10"/>
        <v>3178</v>
      </c>
      <c r="X17" s="26">
        <f t="shared" ca="1" si="10"/>
        <v>7459.9999999999991</v>
      </c>
      <c r="Y17" s="26">
        <f t="shared" ca="1" si="10"/>
        <v>32695.199999999997</v>
      </c>
      <c r="Z17" s="1" t="s">
        <v>28</v>
      </c>
      <c r="AA17" s="36"/>
    </row>
    <row r="18" spans="1:27" ht="19">
      <c r="B18" s="20">
        <v>2</v>
      </c>
      <c r="C18" s="5" t="s">
        <v>51</v>
      </c>
      <c r="D18" s="1" t="s">
        <v>59</v>
      </c>
      <c r="E18" s="1">
        <v>34</v>
      </c>
      <c r="F18" s="1">
        <v>32.6</v>
      </c>
      <c r="G18" s="1">
        <v>31.48</v>
      </c>
      <c r="H18" s="1">
        <v>30.32</v>
      </c>
      <c r="I18" s="1">
        <v>28.65</v>
      </c>
      <c r="J18" s="1">
        <v>26.963999999999999</v>
      </c>
      <c r="K18" s="1">
        <v>25.841999999999999</v>
      </c>
      <c r="L18" s="1">
        <v>19.661999999999999</v>
      </c>
      <c r="M18" s="22"/>
      <c r="N18" s="23"/>
      <c r="O18" s="24" t="s">
        <v>95</v>
      </c>
      <c r="P18" s="25" t="s">
        <v>115</v>
      </c>
      <c r="Q18" s="24" t="s">
        <v>116</v>
      </c>
      <c r="R18" s="24">
        <f t="shared" si="9"/>
        <v>2</v>
      </c>
      <c r="S18" s="24">
        <f t="shared" si="9"/>
        <v>20</v>
      </c>
      <c r="T18" s="24">
        <f t="shared" si="9"/>
        <v>50</v>
      </c>
      <c r="U18" s="24">
        <f t="shared" si="9"/>
        <v>240</v>
      </c>
      <c r="V18" s="26">
        <f t="shared" ca="1" si="10"/>
        <v>68</v>
      </c>
      <c r="W18" s="26">
        <f t="shared" ca="1" si="10"/>
        <v>652</v>
      </c>
      <c r="X18" s="26">
        <f t="shared" ca="1" si="10"/>
        <v>1516</v>
      </c>
      <c r="Y18" s="26">
        <f t="shared" ca="1" si="10"/>
        <v>6876</v>
      </c>
      <c r="Z18" s="1" t="s">
        <v>9</v>
      </c>
      <c r="AA18" s="36"/>
    </row>
    <row r="19" spans="1:27" ht="19">
      <c r="B19" s="20">
        <v>1</v>
      </c>
      <c r="C19" s="5" t="s">
        <v>117</v>
      </c>
      <c r="D19" s="1" t="s">
        <v>32</v>
      </c>
      <c r="E19" s="1">
        <v>302</v>
      </c>
      <c r="F19" s="1">
        <v>256.56</v>
      </c>
      <c r="G19" s="1"/>
      <c r="H19" s="1">
        <v>240.76</v>
      </c>
      <c r="I19" s="1">
        <v>216.44</v>
      </c>
      <c r="J19" s="1">
        <v>203.06399999999999</v>
      </c>
      <c r="K19" s="1">
        <v>200.631</v>
      </c>
      <c r="L19" s="1">
        <v>19.661999999999999</v>
      </c>
      <c r="M19" s="1"/>
      <c r="N19" s="1"/>
      <c r="O19" s="24" t="s">
        <v>95</v>
      </c>
      <c r="P19" s="25" t="s">
        <v>117</v>
      </c>
      <c r="Q19" s="24" t="s">
        <v>118</v>
      </c>
      <c r="R19" s="24">
        <f t="shared" si="9"/>
        <v>1</v>
      </c>
      <c r="S19" s="24">
        <f t="shared" si="9"/>
        <v>10</v>
      </c>
      <c r="T19" s="24">
        <f t="shared" si="9"/>
        <v>25</v>
      </c>
      <c r="U19" s="24">
        <f t="shared" si="9"/>
        <v>120</v>
      </c>
      <c r="V19" s="26">
        <f t="shared" ca="1" si="10"/>
        <v>302</v>
      </c>
      <c r="W19" s="26">
        <f t="shared" ca="1" si="10"/>
        <v>2565.6</v>
      </c>
      <c r="X19" s="26">
        <f t="shared" ca="1" si="10"/>
        <v>6414</v>
      </c>
      <c r="Y19" s="26">
        <f t="shared" ca="1" si="10"/>
        <v>25972.799999999999</v>
      </c>
      <c r="Z19" s="1" t="s">
        <v>153</v>
      </c>
      <c r="AA19" s="36"/>
    </row>
    <row r="20" spans="1:27" ht="19">
      <c r="B20" s="20">
        <v>3</v>
      </c>
      <c r="C20" s="5" t="s">
        <v>47</v>
      </c>
      <c r="D20" s="1" t="s">
        <v>19</v>
      </c>
      <c r="E20" s="1">
        <v>27</v>
      </c>
      <c r="F20" s="1">
        <v>21.6</v>
      </c>
      <c r="G20" s="1"/>
      <c r="H20" s="1"/>
      <c r="I20" s="1">
        <v>11.49</v>
      </c>
      <c r="J20" s="1"/>
      <c r="K20" s="1">
        <v>7.56</v>
      </c>
      <c r="L20" s="1">
        <v>5.141</v>
      </c>
      <c r="M20" s="1"/>
      <c r="N20" s="1"/>
      <c r="O20" s="25" t="s">
        <v>95</v>
      </c>
      <c r="P20" s="25" t="s">
        <v>47</v>
      </c>
      <c r="Q20" s="24" t="s">
        <v>119</v>
      </c>
      <c r="R20" s="24">
        <f>$B20*R$3</f>
        <v>3</v>
      </c>
      <c r="S20" s="24">
        <f>$B20*S$3</f>
        <v>30</v>
      </c>
      <c r="T20" s="24">
        <f>$B20*T$3</f>
        <v>75</v>
      </c>
      <c r="U20" s="24">
        <f>$B20*U$3</f>
        <v>360</v>
      </c>
      <c r="V20" s="26">
        <f t="shared" ca="1" si="10"/>
        <v>81</v>
      </c>
      <c r="W20" s="26">
        <f t="shared" ca="1" si="10"/>
        <v>648</v>
      </c>
      <c r="X20" s="26">
        <f t="shared" ca="1" si="10"/>
        <v>1620</v>
      </c>
      <c r="Y20" s="26">
        <f t="shared" ca="1" si="10"/>
        <v>4136.3999999999996</v>
      </c>
      <c r="Z20" s="1" t="s">
        <v>151</v>
      </c>
      <c r="AA20" s="36"/>
    </row>
    <row r="21" spans="1:27" ht="19">
      <c r="B21" s="20">
        <v>1</v>
      </c>
      <c r="C21" s="5" t="s">
        <v>120</v>
      </c>
      <c r="D21" s="1" t="s">
        <v>121</v>
      </c>
      <c r="E21" s="1">
        <v>147</v>
      </c>
      <c r="F21" s="1">
        <v>130.5</v>
      </c>
      <c r="G21" s="1">
        <v>117.84</v>
      </c>
      <c r="H21" s="1"/>
      <c r="I21" s="1">
        <v>103.1</v>
      </c>
      <c r="J21" s="1">
        <v>90.475999999999999</v>
      </c>
      <c r="K21" s="1">
        <v>79.956000000000003</v>
      </c>
      <c r="L21" s="1">
        <v>63.122</v>
      </c>
      <c r="M21" s="22"/>
      <c r="N21" s="23"/>
      <c r="O21" s="24" t="s">
        <v>95</v>
      </c>
      <c r="P21" s="24" t="s">
        <v>120</v>
      </c>
      <c r="Q21" s="37" t="s">
        <v>122</v>
      </c>
      <c r="R21" s="24">
        <f t="shared" ref="R21:U21" si="11">$B21*R$3</f>
        <v>1</v>
      </c>
      <c r="S21" s="24">
        <f t="shared" si="11"/>
        <v>10</v>
      </c>
      <c r="T21" s="24">
        <f t="shared" si="11"/>
        <v>25</v>
      </c>
      <c r="U21" s="24">
        <f t="shared" si="11"/>
        <v>120</v>
      </c>
      <c r="V21" s="26">
        <f t="shared" ca="1" si="10"/>
        <v>147</v>
      </c>
      <c r="W21" s="26">
        <f t="shared" ca="1" si="10"/>
        <v>1305</v>
      </c>
      <c r="X21" s="26">
        <f t="shared" ca="1" si="10"/>
        <v>2946</v>
      </c>
      <c r="Y21" s="26">
        <f t="shared" ca="1" si="10"/>
        <v>12372</v>
      </c>
      <c r="Z21" s="1" t="s">
        <v>154</v>
      </c>
      <c r="AA21" s="36"/>
    </row>
    <row r="22" spans="1:27" s="38" customFormat="1" ht="19">
      <c r="B22" s="20">
        <v>1</v>
      </c>
      <c r="C22" s="5" t="s">
        <v>40</v>
      </c>
      <c r="D22" s="1" t="s">
        <v>40</v>
      </c>
      <c r="E22" s="1">
        <v>124</v>
      </c>
      <c r="F22" s="1">
        <v>109.2</v>
      </c>
      <c r="G22" s="1">
        <v>102.72</v>
      </c>
      <c r="H22" s="1">
        <v>98.44</v>
      </c>
      <c r="I22" s="1">
        <v>94.16</v>
      </c>
      <c r="J22" s="1">
        <v>85.603999999999999</v>
      </c>
      <c r="K22" s="1">
        <v>77.042000000000002</v>
      </c>
      <c r="L22" s="1">
        <v>68.481999999999999</v>
      </c>
      <c r="M22" s="27"/>
      <c r="N22" s="23"/>
      <c r="O22" s="24" t="s">
        <v>95</v>
      </c>
      <c r="P22" s="25" t="s">
        <v>123</v>
      </c>
      <c r="Q22" s="24" t="s">
        <v>124</v>
      </c>
      <c r="R22" s="24">
        <f>$B22*R$3</f>
        <v>1</v>
      </c>
      <c r="S22" s="24">
        <f>$B22*S$3</f>
        <v>10</v>
      </c>
      <c r="T22" s="24">
        <f>$B22*T$3</f>
        <v>25</v>
      </c>
      <c r="U22" s="24">
        <f>$B22*U$3</f>
        <v>120</v>
      </c>
      <c r="V22" s="26">
        <f t="shared" ca="1" si="10"/>
        <v>124</v>
      </c>
      <c r="W22" s="26">
        <f t="shared" ca="1" si="10"/>
        <v>1092</v>
      </c>
      <c r="X22" s="26">
        <f t="shared" ca="1" si="10"/>
        <v>2568</v>
      </c>
      <c r="Y22" s="26">
        <f t="shared" ca="1" si="10"/>
        <v>11299.199999999999</v>
      </c>
      <c r="Z22" s="1" t="s">
        <v>125</v>
      </c>
      <c r="AA22" s="39"/>
    </row>
    <row r="23" spans="1:27" s="38" customFormat="1">
      <c r="B23" s="34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3"/>
    </row>
    <row r="24" spans="1:27" ht="19">
      <c r="B24" s="55">
        <v>2</v>
      </c>
      <c r="C24" s="56" t="s">
        <v>34</v>
      </c>
      <c r="D24" s="56" t="s">
        <v>64</v>
      </c>
      <c r="E24" s="56">
        <v>35</v>
      </c>
      <c r="F24" s="56"/>
      <c r="G24" s="56"/>
      <c r="H24" s="56"/>
      <c r="I24" s="56"/>
      <c r="J24" s="56"/>
      <c r="K24" s="56"/>
      <c r="L24" s="56"/>
      <c r="M24" s="57"/>
      <c r="N24" s="58"/>
      <c r="O24" s="59" t="s">
        <v>110</v>
      </c>
      <c r="P24" s="59" t="s">
        <v>64</v>
      </c>
      <c r="Q24" s="59" t="s">
        <v>64</v>
      </c>
      <c r="R24" s="59">
        <f>$B24*R$3</f>
        <v>2</v>
      </c>
      <c r="S24" s="59">
        <f>$B24*S$3</f>
        <v>20</v>
      </c>
      <c r="T24" s="59">
        <f>$B24*T$3</f>
        <v>50</v>
      </c>
      <c r="U24" s="59">
        <f>$B24*U$3</f>
        <v>240</v>
      </c>
      <c r="V24" s="60">
        <f ca="1">IF(R24&lt;&gt;0,MIN(INDIRECT(CONCATENATE(ADDRESS(ROW($E24),COLUMN($E24)),":",ADDRESS(ROW($E24),COLUMN($E24)+MATCH(R24,$E$3:$L$3,1)-1))))*R24,"")</f>
        <v>70</v>
      </c>
      <c r="W24" s="60">
        <f ca="1">IF(S24&lt;&gt;0,MIN(INDIRECT(CONCATENATE(ADDRESS(ROW($E24),COLUMN($E24)),":",ADDRESS(ROW($E24),COLUMN($E24)+MATCH(S24,$E$3:$L$3,1)-1))))*S24,"")</f>
        <v>700</v>
      </c>
      <c r="X24" s="60">
        <f ca="1">IF(T24&lt;&gt;0,MIN(INDIRECT(CONCATENATE(ADDRESS(ROW($E24),COLUMN($E24)),":",ADDRESS(ROW($E24),COLUMN($E24)+MATCH(T24,$E$3:$L$3,1)-1))))*T24,"")</f>
        <v>1750</v>
      </c>
      <c r="Y24" s="60">
        <f ca="1">IF(U24&lt;&gt;0,MIN(INDIRECT(CONCATENATE(ADDRESS(ROW($E24),COLUMN($E24)),":",ADDRESS(ROW($E24),COLUMN($E24)+MATCH(U24,$E$3:$L$3,1)-1))))*U24,"")</f>
        <v>8400</v>
      </c>
      <c r="Z24" s="59" t="s">
        <v>166</v>
      </c>
      <c r="AA24" s="61" t="s">
        <v>148</v>
      </c>
    </row>
    <row r="25" spans="1:27">
      <c r="B25" s="34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3"/>
    </row>
    <row r="26" spans="1:27" ht="19">
      <c r="B26" s="20">
        <v>1</v>
      </c>
      <c r="C26" s="5" t="s">
        <v>162</v>
      </c>
      <c r="D26" s="1" t="s">
        <v>25</v>
      </c>
      <c r="E26" s="22">
        <v>60</v>
      </c>
      <c r="F26" s="22">
        <v>43.4</v>
      </c>
      <c r="G26" s="22">
        <v>33.32</v>
      </c>
      <c r="H26" s="22"/>
      <c r="I26" s="22">
        <v>21.71</v>
      </c>
      <c r="J26" s="22">
        <v>15.92</v>
      </c>
      <c r="K26" s="22">
        <v>13.51</v>
      </c>
      <c r="L26" s="22">
        <v>11.097</v>
      </c>
      <c r="M26" s="22"/>
      <c r="N26" s="23"/>
      <c r="O26" s="24" t="s">
        <v>95</v>
      </c>
      <c r="P26" s="25" t="s">
        <v>163</v>
      </c>
      <c r="Q26" s="24" t="s">
        <v>158</v>
      </c>
      <c r="R26" s="24">
        <f>$B26*R$3</f>
        <v>1</v>
      </c>
      <c r="S26" s="24">
        <f>$B26*S$3</f>
        <v>10</v>
      </c>
      <c r="T26" s="24">
        <f>$B26*T$3</f>
        <v>25</v>
      </c>
      <c r="U26" s="24">
        <f>$B26*U$3</f>
        <v>120</v>
      </c>
      <c r="V26" s="26">
        <f t="shared" ref="V26" ca="1" si="12">IF(R26&lt;&gt;0,MIN(INDIRECT(CONCATENATE(ADDRESS(ROW($E26),COLUMN($E26)),":",ADDRESS(ROW($E26),COLUMN($E26)+MATCH(R26,$E$3:$L$3,1)-1))))*R26,"")</f>
        <v>60</v>
      </c>
      <c r="W26" s="26">
        <f t="shared" ref="W26" ca="1" si="13">IF(S26&lt;&gt;0,MIN(INDIRECT(CONCATENATE(ADDRESS(ROW($E26),COLUMN($E26)),":",ADDRESS(ROW($E26),COLUMN($E26)+MATCH(S26,$E$3:$L$3,1)-1))))*S26,"")</f>
        <v>434</v>
      </c>
      <c r="X26" s="26">
        <f t="shared" ref="X26" ca="1" si="14">IF(T26&lt;&gt;0,MIN(INDIRECT(CONCATENATE(ADDRESS(ROW($E26),COLUMN($E26)),":",ADDRESS(ROW($E26),COLUMN($E26)+MATCH(T26,$E$3:$L$3,1)-1))))*T26,"")</f>
        <v>833</v>
      </c>
      <c r="Y26" s="26">
        <f t="shared" ref="Y26" ca="1" si="15">IF(U26&lt;&gt;0,MIN(INDIRECT(CONCATENATE(ADDRESS(ROW($E26),COLUMN($E26)),":",ADDRESS(ROW($E26),COLUMN($E26)+MATCH(U26,$E$3:$L$3,1)-1))))*U26,"")</f>
        <v>2605.2000000000003</v>
      </c>
      <c r="Z26" s="1" t="s">
        <v>26</v>
      </c>
      <c r="AA26" s="36"/>
    </row>
    <row r="27" spans="1:27" ht="19">
      <c r="B27" s="20">
        <v>1</v>
      </c>
      <c r="C27" s="5" t="s">
        <v>161</v>
      </c>
      <c r="D27" s="1" t="s">
        <v>25</v>
      </c>
      <c r="E27" s="22">
        <v>35</v>
      </c>
      <c r="F27" s="22">
        <v>25.4</v>
      </c>
      <c r="G27" s="22">
        <v>18.760000000000002</v>
      </c>
      <c r="H27" s="22"/>
      <c r="I27" s="22">
        <v>13.39</v>
      </c>
      <c r="J27" s="22">
        <v>9.1039999999999992</v>
      </c>
      <c r="K27" s="22">
        <v>8.032</v>
      </c>
      <c r="L27" s="22">
        <v>6.2930000000000001</v>
      </c>
      <c r="M27" s="22"/>
      <c r="N27" s="23"/>
      <c r="O27" s="24" t="s">
        <v>95</v>
      </c>
      <c r="P27" s="25" t="s">
        <v>160</v>
      </c>
      <c r="Q27" s="24" t="s">
        <v>158</v>
      </c>
      <c r="R27" s="24">
        <f>$B27*R$3</f>
        <v>1</v>
      </c>
      <c r="S27" s="24">
        <f>$B27*S$3</f>
        <v>10</v>
      </c>
      <c r="T27" s="24">
        <f>$B27*T$3</f>
        <v>25</v>
      </c>
      <c r="U27" s="24">
        <f>$B27*U$3</f>
        <v>120</v>
      </c>
      <c r="V27" s="26">
        <f t="shared" ref="V27:Y28" ca="1" si="16">IF(R27&lt;&gt;0,MIN(INDIRECT(CONCATENATE(ADDRESS(ROW($E27),COLUMN($E27)),":",ADDRESS(ROW($E27),COLUMN($E27)+MATCH(R27,$E$3:$L$3,1)-1))))*R27,"")</f>
        <v>35</v>
      </c>
      <c r="W27" s="26">
        <f t="shared" ca="1" si="16"/>
        <v>254</v>
      </c>
      <c r="X27" s="26">
        <f t="shared" ca="1" si="16"/>
        <v>469.00000000000006</v>
      </c>
      <c r="Y27" s="26">
        <f t="shared" ca="1" si="16"/>
        <v>1606.8000000000002</v>
      </c>
      <c r="Z27" s="1" t="s">
        <v>155</v>
      </c>
      <c r="AA27" s="36"/>
    </row>
    <row r="28" spans="1:27" s="38" customFormat="1" ht="20" thickBot="1">
      <c r="B28" s="40">
        <v>1</v>
      </c>
      <c r="C28" s="54" t="s">
        <v>157</v>
      </c>
      <c r="D28" s="41" t="s">
        <v>25</v>
      </c>
      <c r="E28" s="42">
        <v>37</v>
      </c>
      <c r="F28" s="42">
        <v>27.1</v>
      </c>
      <c r="G28" s="42">
        <v>19.96</v>
      </c>
      <c r="H28" s="42"/>
      <c r="I28" s="42">
        <v>14.26</v>
      </c>
      <c r="J28" s="42">
        <v>9.6880000000000006</v>
      </c>
      <c r="K28" s="42">
        <v>8.5500000000000007</v>
      </c>
      <c r="L28" s="42">
        <v>6.6980000000000004</v>
      </c>
      <c r="M28" s="43"/>
      <c r="N28" s="43"/>
      <c r="O28" s="44" t="s">
        <v>95</v>
      </c>
      <c r="P28" s="45" t="s">
        <v>159</v>
      </c>
      <c r="Q28" s="44" t="s">
        <v>158</v>
      </c>
      <c r="R28" s="44">
        <f t="shared" ref="R28:U28" si="17">$B28*R$3</f>
        <v>1</v>
      </c>
      <c r="S28" s="44">
        <f t="shared" si="17"/>
        <v>10</v>
      </c>
      <c r="T28" s="44">
        <f t="shared" si="17"/>
        <v>25</v>
      </c>
      <c r="U28" s="44">
        <f t="shared" si="17"/>
        <v>120</v>
      </c>
      <c r="V28" s="46">
        <f t="shared" ca="1" si="16"/>
        <v>37</v>
      </c>
      <c r="W28" s="46">
        <f t="shared" ca="1" si="16"/>
        <v>271</v>
      </c>
      <c r="X28" s="46">
        <f t="shared" ca="1" si="16"/>
        <v>499</v>
      </c>
      <c r="Y28" s="46">
        <f t="shared" ca="1" si="16"/>
        <v>1711.2</v>
      </c>
      <c r="Z28" s="45" t="s">
        <v>156</v>
      </c>
      <c r="AA28" s="47"/>
    </row>
    <row r="29" spans="1:27">
      <c r="A29" s="48"/>
      <c r="B29" s="49">
        <f>SUM(B4:B28)-B13-B24</f>
        <v>42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9">
        <f>SUM(R5:R28)</f>
        <v>42</v>
      </c>
      <c r="S29" s="49">
        <f>SUM(S5:S28)</f>
        <v>420</v>
      </c>
      <c r="T29" s="49">
        <f>SUM(T5:T28)</f>
        <v>1050</v>
      </c>
      <c r="U29" s="49">
        <f>SUM(U5:U28)</f>
        <v>5040</v>
      </c>
      <c r="V29" s="50">
        <f ca="1">SUM(V4:V28)</f>
        <v>2306</v>
      </c>
      <c r="W29" s="49">
        <f ca="1">SUM(W5:W28)</f>
        <v>18300.800000000003</v>
      </c>
      <c r="X29" s="49">
        <f ca="1">SUM(X5:X28)</f>
        <v>42839.75</v>
      </c>
      <c r="Y29" s="49">
        <f ca="1">SUM(Y5:Y28)</f>
        <v>184847.40000000002</v>
      </c>
      <c r="Z29" s="48"/>
    </row>
    <row r="30" spans="1:27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51">
        <f ca="1">V29/R3</f>
        <v>2306</v>
      </c>
      <c r="W30" s="51">
        <f ca="1">W29/S3</f>
        <v>1830.0800000000004</v>
      </c>
      <c r="X30" s="51">
        <f ca="1">X29/T3</f>
        <v>1713.59</v>
      </c>
      <c r="Y30" s="51">
        <f ca="1">Y29/U3</f>
        <v>1540.3950000000002</v>
      </c>
      <c r="Z30" s="48"/>
    </row>
    <row r="31" spans="1:27" ht="19">
      <c r="C31"/>
      <c r="D31"/>
      <c r="E31"/>
      <c r="F31"/>
      <c r="G31"/>
      <c r="H31"/>
      <c r="I31"/>
      <c r="J31"/>
      <c r="K31"/>
      <c r="U31" s="13" t="s">
        <v>126</v>
      </c>
      <c r="V31" s="52">
        <f ca="1">V30*1.08</f>
        <v>2490.48</v>
      </c>
      <c r="W31" s="52">
        <f t="shared" ref="W31:Y31" ca="1" si="18">W30*1.08</f>
        <v>1976.4864000000005</v>
      </c>
      <c r="X31" s="52">
        <f t="shared" ca="1" si="18"/>
        <v>1850.6772000000001</v>
      </c>
      <c r="Y31" s="52">
        <f t="shared" ca="1" si="18"/>
        <v>1663.6266000000003</v>
      </c>
    </row>
    <row r="32" spans="1:27" ht="19">
      <c r="C32"/>
      <c r="D32"/>
      <c r="E32"/>
      <c r="F32"/>
      <c r="G32"/>
      <c r="H32"/>
      <c r="I32"/>
      <c r="J32"/>
      <c r="K32"/>
      <c r="P32"/>
      <c r="Q32"/>
    </row>
    <row r="33" spans="3:25" ht="19">
      <c r="C33"/>
      <c r="D33"/>
      <c r="E33"/>
      <c r="F33"/>
      <c r="G33"/>
      <c r="H33"/>
      <c r="I33"/>
      <c r="J33"/>
      <c r="K33"/>
      <c r="P33"/>
      <c r="Q33"/>
      <c r="U33"/>
      <c r="V33"/>
      <c r="W33"/>
      <c r="X33"/>
      <c r="Y33"/>
    </row>
    <row r="34" spans="3:25" ht="19">
      <c r="C34"/>
      <c r="D34"/>
      <c r="E34"/>
      <c r="F34"/>
      <c r="G34"/>
      <c r="H34"/>
      <c r="I34"/>
      <c r="J34"/>
      <c r="K34"/>
      <c r="P34"/>
      <c r="Q34"/>
      <c r="U34"/>
      <c r="V34"/>
      <c r="W34"/>
      <c r="X34"/>
      <c r="Y34"/>
    </row>
    <row r="35" spans="3:25" ht="19">
      <c r="C35"/>
      <c r="D35"/>
      <c r="E35"/>
      <c r="F35"/>
      <c r="G35"/>
      <c r="H35"/>
      <c r="I35"/>
      <c r="J35"/>
      <c r="K35"/>
      <c r="P35"/>
      <c r="Q35"/>
      <c r="U35"/>
      <c r="V35"/>
      <c r="W35"/>
      <c r="X35"/>
      <c r="Y35"/>
    </row>
    <row r="36" spans="3:25" ht="19">
      <c r="C36"/>
      <c r="D36"/>
      <c r="E36"/>
      <c r="F36"/>
      <c r="G36"/>
      <c r="H36"/>
      <c r="I36"/>
      <c r="J36"/>
      <c r="K36"/>
      <c r="P36"/>
      <c r="Q36"/>
    </row>
    <row r="37" spans="3:25" ht="19">
      <c r="C37"/>
      <c r="D37"/>
      <c r="E37"/>
      <c r="F37"/>
      <c r="G37"/>
      <c r="H37"/>
      <c r="I37"/>
      <c r="J37"/>
      <c r="K37"/>
      <c r="P37"/>
      <c r="Q37"/>
    </row>
    <row r="38" spans="3:25" ht="19">
      <c r="C38"/>
      <c r="D38"/>
      <c r="E38"/>
      <c r="F38"/>
      <c r="G38"/>
      <c r="H38"/>
      <c r="I38"/>
      <c r="J38"/>
      <c r="K38"/>
      <c r="P38"/>
      <c r="Q38"/>
    </row>
    <row r="39" spans="3:25" ht="19">
      <c r="C39"/>
      <c r="D39"/>
      <c r="E39"/>
      <c r="F39"/>
      <c r="G39"/>
      <c r="H39"/>
      <c r="I39"/>
      <c r="J39"/>
      <c r="K39"/>
      <c r="P39"/>
      <c r="Q39"/>
    </row>
    <row r="40" spans="3:25" ht="19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3:25" ht="19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3:25" ht="19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3:25" ht="19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3:25" ht="19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3:25" ht="19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3:25" ht="19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3:25" ht="19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3:25" ht="19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4:20" ht="19"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4:20" ht="19"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4:20" ht="19"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4:20" ht="19"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4:20" ht="19"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4:20" ht="19"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4:20" ht="19"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4:20" ht="19"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4:20" ht="19"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4:20" ht="19"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4:20" ht="19"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4:20" ht="19"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4:20" ht="19"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4:20" ht="19"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4:20" ht="19"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4:20" ht="19"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9"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9"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9"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9"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9"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9"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9"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9"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9"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9"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9"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9"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9"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9"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9"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9"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9"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9"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9"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9"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</sheetData>
  <mergeCells count="12">
    <mergeCell ref="P2:P3"/>
    <mergeCell ref="Q2:Q3"/>
    <mergeCell ref="R2:U2"/>
    <mergeCell ref="V2:Y2"/>
    <mergeCell ref="Z2:Z3"/>
    <mergeCell ref="AA2:AA3"/>
    <mergeCell ref="B2:B3"/>
    <mergeCell ref="C2:C3"/>
    <mergeCell ref="D2:D3"/>
    <mergeCell ref="E2:L2"/>
    <mergeCell ref="M2:N3"/>
    <mergeCell ref="O2:O3"/>
  </mergeCells>
  <phoneticPr fontId="2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ESP-WROOM32-Breakout_v2_r6</vt:lpstr>
      <vt:lpstr>ESP-WROOM32-Breakout_v2_r6_BoM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 Takehiro</dc:creator>
  <cp:lastModifiedBy>Okada Takehiro</cp:lastModifiedBy>
  <dcterms:created xsi:type="dcterms:W3CDTF">2017-02-05T17:00:12Z</dcterms:created>
  <dcterms:modified xsi:type="dcterms:W3CDTF">2017-03-29T12:23:26Z</dcterms:modified>
</cp:coreProperties>
</file>